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055" activeTab="0"/>
  </bookViews>
  <sheets>
    <sheet name="REALIZARI 31.03.2013" sheetId="1" r:id="rId1"/>
  </sheets>
  <externalReferences>
    <externalReference r:id="rId4"/>
  </externalReferences>
  <definedNames>
    <definedName name="_xlnm.Print_Titles" localSheetId="0">'REALIZARI 31.03.2013'!$9:$10</definedName>
  </definedNames>
  <calcPr fullCalcOnLoad="1"/>
</workbook>
</file>

<file path=xl/sharedStrings.xml><?xml version="1.0" encoding="utf-8"?>
<sst xmlns="http://schemas.openxmlformats.org/spreadsheetml/2006/main" count="1846" uniqueCount="570">
  <si>
    <t xml:space="preserve">TOTAL VENITURI </t>
  </si>
  <si>
    <t>00.01</t>
  </si>
  <si>
    <t xml:space="preserve">VENITURI PROPRII </t>
  </si>
  <si>
    <t>48.02</t>
  </si>
  <si>
    <t xml:space="preserve">I.  VENITURI CURENTE </t>
  </si>
  <si>
    <t>00.02</t>
  </si>
  <si>
    <t>A.  VENITURI FISCALE</t>
  </si>
  <si>
    <t>00.03</t>
  </si>
  <si>
    <t xml:space="preserve">A1.  IMPOZIT  PE VENIT, PROFIT SI CASTIGURI DIN CAPITAL </t>
  </si>
  <si>
    <t>00.04</t>
  </si>
  <si>
    <t xml:space="preserve">A1.1.  IMPOZIT  PE VENIT, PROFIT SI CASTIGURI DIN CAPITAL DE LA PERSOANE JURIDICE </t>
  </si>
  <si>
    <t>00.05</t>
  </si>
  <si>
    <t xml:space="preserve">Impozit pe profit </t>
  </si>
  <si>
    <t>01.02</t>
  </si>
  <si>
    <t xml:space="preserve">Impozit pe profit de la agenţi economici </t>
  </si>
  <si>
    <t>01.02.01</t>
  </si>
  <si>
    <t>-Compania de Apa Arad</t>
  </si>
  <si>
    <t>x</t>
  </si>
  <si>
    <t xml:space="preserve">A1.2.  IMPOZIT PE VENIT, PROFIT,  SI CASTIGURI DIN CAPITAL DE LA PERSOANE FIZICE </t>
  </si>
  <si>
    <t>00.06</t>
  </si>
  <si>
    <t xml:space="preserve">Cote si sume defalcate din impozitul pe venit </t>
  </si>
  <si>
    <t>04.02</t>
  </si>
  <si>
    <t>Cote defalcate din impozitul pe venit</t>
  </si>
  <si>
    <t>04.02.01</t>
  </si>
  <si>
    <t>Sume alocate din cote defalcate din impozitul pe venit  pentru echilibrarea bugetelor locale</t>
  </si>
  <si>
    <t>04.02.04</t>
  </si>
  <si>
    <t xml:space="preserve">A1.3.  ALTE IMPOZITE  PE VENIT, PROFIT SI CASTIGURI DIN CAPITAL </t>
  </si>
  <si>
    <t>00.07</t>
  </si>
  <si>
    <t xml:space="preserve">Alte impozite pe venit, profit si castiguri din capital </t>
  </si>
  <si>
    <t>05.02</t>
  </si>
  <si>
    <t xml:space="preserve"> Alte impozite pe venit, profit si castiguri din capital </t>
  </si>
  <si>
    <t>05.02.50</t>
  </si>
  <si>
    <t xml:space="preserve">A2.  IMPOZIT PE SALARII - TOTAL                            </t>
  </si>
  <si>
    <t>00.08</t>
  </si>
  <si>
    <t xml:space="preserve">Impozit pe salarii  - total </t>
  </si>
  <si>
    <t>06.02</t>
  </si>
  <si>
    <t xml:space="preserve">Cote defalcate din impozitul pe salarii *)      </t>
  </si>
  <si>
    <t>06.02.02</t>
  </si>
  <si>
    <t xml:space="preserve">A3.  IMPOZITE SI TAXE PE PROPRIETATE </t>
  </si>
  <si>
    <t>00.09</t>
  </si>
  <si>
    <t xml:space="preserve">Impozite si  taxe pe proprietate </t>
  </si>
  <si>
    <t>07.02</t>
  </si>
  <si>
    <t>Impozit pe cladiri</t>
  </si>
  <si>
    <t>07.02.01</t>
  </si>
  <si>
    <t>Impozit pe terenuri</t>
  </si>
  <si>
    <t>07.02.02</t>
  </si>
  <si>
    <t xml:space="preserve">Taxe judiciare de timbru, taxe de timbru pentru activitatea notariala si alte taxe de timbru  </t>
  </si>
  <si>
    <t>07.02.03</t>
  </si>
  <si>
    <t xml:space="preserve">Alte impozite si taxe  pe proprietate </t>
  </si>
  <si>
    <t>07.02.50</t>
  </si>
  <si>
    <t>A4.  IMPOZITE SI TAXE PE BUNURI SI SERVICII</t>
  </si>
  <si>
    <t>00.10</t>
  </si>
  <si>
    <t xml:space="preserve">Sume defalcate din TVA </t>
  </si>
  <si>
    <t>11.02</t>
  </si>
  <si>
    <t>11.02.01</t>
  </si>
  <si>
    <t xml:space="preserve">                  -Invatamant special</t>
  </si>
  <si>
    <t xml:space="preserve">                  -Invatamant gimnazial </t>
  </si>
  <si>
    <t xml:space="preserve">                  -Centre de asistenta sociala a persoanelor cu handicap</t>
  </si>
  <si>
    <t xml:space="preserve">                  -Culte religioase</t>
  </si>
  <si>
    <t xml:space="preserve">                  -Sume din TVA pt.serv.public comunitar de evid. A persoanelor </t>
  </si>
  <si>
    <t xml:space="preserve">                  -Zone libere</t>
  </si>
  <si>
    <t>-Acordarea de produse lactate si de panificatie si miere de albine</t>
  </si>
  <si>
    <t>-Invatamantul special si centrele judetene de resurse si asistenta educationala</t>
  </si>
  <si>
    <t>X</t>
  </si>
  <si>
    <t>-Hotarari judecatoresti pentru plata salariilor invatamantului special si a centrelor judetene de resurse si asistenta educationala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</si>
  <si>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</si>
  <si>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</si>
  <si>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</si>
  <si>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</si>
  <si>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 xml:space="preserve">Taxe pe servicii specifice 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</si>
  <si>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</si>
  <si>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</si>
  <si>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</si>
  <si>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</si>
  <si>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</si>
  <si>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 de activitati</t>
  </si>
  <si>
    <t>16.02</t>
  </si>
  <si>
    <t>Impozit pe mijloacele de transport</t>
  </si>
  <si>
    <t>16.02.02</t>
  </si>
  <si>
    <t>- Impozit pe mijloacele de transport detinute de persoane fizice</t>
  </si>
  <si>
    <t>-Impozit pe mijloacele de transport  detinute de persoane juridice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</si>
  <si>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</si>
  <si>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</si>
  <si>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</si>
  <si>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</si>
  <si>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</t>
  </si>
  <si>
    <t>00.11</t>
  </si>
  <si>
    <t xml:space="preserve">Alte impozite si taxe fiscale </t>
  </si>
  <si>
    <t>18.02</t>
  </si>
  <si>
    <t>Alte impozite si taxe</t>
  </si>
  <si>
    <t>18.02.50</t>
  </si>
  <si>
    <t xml:space="preserve">C.   VENITURI NEFISCALE </t>
  </si>
  <si>
    <t>00.12</t>
  </si>
  <si>
    <t xml:space="preserve">C1.  VENITURI DIN PROPRIETATE </t>
  </si>
  <si>
    <t>00.13</t>
  </si>
  <si>
    <t xml:space="preserve">Venituri din proprietate </t>
  </si>
  <si>
    <t>30.02</t>
  </si>
  <si>
    <t>Varsaminte din profitul net al regiilor autonome de sub autoritatea consiliilor judetene si locale</t>
  </si>
  <si>
    <t>30.02.01</t>
  </si>
  <si>
    <t>-R.A Administratia Zonei Libere  Curtici Arad</t>
  </si>
  <si>
    <t>Restituiri de fonduri din finantarea bugetara a anilor precedenti</t>
  </si>
  <si>
    <t>30.02.03</t>
  </si>
  <si>
    <t>Venituri din concesiuni si inchirieri</t>
  </si>
  <si>
    <t>30.02.05</t>
  </si>
  <si>
    <t xml:space="preserve">-Aeroport </t>
  </si>
  <si>
    <t>-Compania de Apa</t>
  </si>
  <si>
    <t xml:space="preserve">Venituri din dividende </t>
  </si>
  <si>
    <t>30.02.08</t>
  </si>
  <si>
    <t>-Compania de Transport</t>
  </si>
  <si>
    <t>Alte venituri din proprietate</t>
  </si>
  <si>
    <t>30.02.50</t>
  </si>
  <si>
    <t xml:space="preserve">Venituri din dobanzi </t>
  </si>
  <si>
    <t>31.02</t>
  </si>
  <si>
    <t>Alte venituri din dobanzi</t>
  </si>
  <si>
    <t>31.02.03</t>
  </si>
  <si>
    <t xml:space="preserve">C2.  VANZARI DE BUNURI SI SERVICII </t>
  </si>
  <si>
    <t>00.14</t>
  </si>
  <si>
    <t>Venituri din prestari de servicii si alte activitati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</si>
  <si>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</si>
  <si>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</si>
  <si>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</si>
  <si>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</si>
  <si>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</si>
  <si>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</si>
  <si>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</si>
  <si>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</si>
  <si>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</si>
  <si>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</si>
  <si>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</si>
  <si>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</si>
  <si>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</si>
  <si>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</si>
  <si>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</si>
  <si>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 xml:space="preserve">Venituri din taxe administrative, eliberari permise 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</si>
  <si>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</si>
  <si>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</si>
  <si>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</si>
  <si>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</si>
  <si>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</si>
  <si>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</si>
  <si>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</si>
  <si>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</si>
  <si>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</si>
  <si>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</si>
  <si>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</si>
  <si>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</si>
  <si>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</si>
  <si>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</si>
  <si>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</si>
  <si>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 xml:space="preserve">Diverse venituri </t>
  </si>
  <si>
    <t>36.02</t>
  </si>
  <si>
    <t xml:space="preserve">Varsaminte din veniturile si/sau disponibilitatile institutiilor publice </t>
  </si>
  <si>
    <t>36.02.05</t>
  </si>
  <si>
    <t>Alte venituri</t>
  </si>
  <si>
    <t>36.02.50</t>
  </si>
  <si>
    <t xml:space="preserve">Transferuri voluntare,  altele decat subventiile </t>
  </si>
  <si>
    <t>37.02</t>
  </si>
  <si>
    <t>Donatii si sponsorizari</t>
  </si>
  <si>
    <t>37.02.01</t>
  </si>
  <si>
    <t>37.02.03</t>
  </si>
  <si>
    <t>37.02.04</t>
  </si>
  <si>
    <t>Alte transferuri voluntare</t>
  </si>
  <si>
    <t>37.02.50</t>
  </si>
  <si>
    <t xml:space="preserve">II. VENITURI DIN CAPITAL                </t>
  </si>
  <si>
    <t>00.15</t>
  </si>
  <si>
    <t xml:space="preserve">Venituri din valorificarea unor bunuri 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</si>
  <si>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</si>
  <si>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</si>
  <si>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</si>
  <si>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</si>
  <si>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</si>
  <si>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</si>
  <si>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</si>
  <si>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</si>
  <si>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</si>
  <si>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 xml:space="preserve">III.  OPERATIUNI FINANCIARE </t>
  </si>
  <si>
    <t>00.16</t>
  </si>
  <si>
    <t>Incasari din rambursarea imprumuturilor acordate</t>
  </si>
  <si>
    <t>40.02</t>
  </si>
  <si>
    <t>Incasari din rambursarea imprumuturilor pentru infiintarea unor institutii si servicii publice de interes local sau a unor activitati finantate integral din venituri proprii</t>
  </si>
  <si>
    <t>40.02.06</t>
  </si>
  <si>
    <t>Incasari din rambursarea microcreditelor  de la persoane fizice si juridice</t>
  </si>
  <si>
    <t>40.02.07</t>
  </si>
  <si>
    <t>40.02.14</t>
  </si>
  <si>
    <t xml:space="preserve">IV.  SUBVENTII </t>
  </si>
  <si>
    <t>00.17</t>
  </si>
  <si>
    <t xml:space="preserve">SUBVENTII DE LA ALTE NIVELE ALE ADMINISTRATIEI PUBLICE </t>
  </si>
  <si>
    <t>00.18</t>
  </si>
  <si>
    <t xml:space="preserve">Subventii de la bugetul de stat </t>
  </si>
  <si>
    <t>42.02</t>
  </si>
  <si>
    <t xml:space="preserve">A. De capital 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</si>
  <si>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</si>
  <si>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</si>
  <si>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</si>
  <si>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</si>
  <si>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</si>
  <si>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</si>
  <si>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</si>
  <si>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</si>
  <si>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</si>
  <si>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</si>
  <si>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</si>
  <si>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</si>
  <si>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</si>
  <si>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</si>
  <si>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</si>
  <si>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</si>
  <si>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</si>
  <si>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</si>
  <si>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</si>
  <si>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>Finanţarea acţiunilor privind reducerea riscului seismic al construcţiilor existente cu destinaţie de locuinţă</t>
  </si>
  <si>
    <t>42.02.10</t>
  </si>
  <si>
    <t>Subventii pt.fin.progr.investitii prin Plan operational regional 2007-2013</t>
  </si>
  <si>
    <t>42.02.19</t>
  </si>
  <si>
    <t>Subventii de la bugetul de stat catre bugetele locale necesare sustinerii derularii proiectelor finantate din FEN postaderare</t>
  </si>
  <si>
    <t>42.02.20</t>
  </si>
  <si>
    <t xml:space="preserve">B.  Curente </t>
  </si>
  <si>
    <t>00.20</t>
  </si>
  <si>
    <t>Finantarea drepturilor acordate persoanelor cu handicap</t>
  </si>
  <si>
    <t>42.02.21</t>
  </si>
  <si>
    <t>Subventii primite pt lucrari de cadastru</t>
  </si>
  <si>
    <t>42.02.29</t>
  </si>
  <si>
    <t>42.02.42</t>
  </si>
  <si>
    <t xml:space="preserve">Subventii de la bugetul de stat pt.finantarea camerelor agricole </t>
  </si>
  <si>
    <t>42.02.44</t>
  </si>
  <si>
    <t xml:space="preserve">Subventii de la alte administratii 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</si>
  <si>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</si>
  <si>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</si>
  <si>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</si>
  <si>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 </t>
  </si>
  <si>
    <t>43.02.04</t>
  </si>
  <si>
    <t>Sume primite de la UE in cadrul platilor efectuate (cod 45.02.01 la 45.02.16)</t>
  </si>
  <si>
    <t>45.02</t>
  </si>
  <si>
    <t>Fondul European de Dezvoltare Regionala                                                   (cod 45.02.01.01+45.02.01.02)</t>
  </si>
  <si>
    <t>45.02.01</t>
  </si>
  <si>
    <t>Sume primite in contul platilor efectuate in anul curent</t>
  </si>
  <si>
    <t>45.02.01.01</t>
  </si>
  <si>
    <t>Sune primite in contul platilor efectuate in anii anteriori</t>
  </si>
  <si>
    <t>45.02.01.02</t>
  </si>
  <si>
    <t>Prefinantare</t>
  </si>
  <si>
    <t>45.02.01.03</t>
  </si>
  <si>
    <t>Fondul Social European(cod 45.02.02.01+45.02.02.02)</t>
  </si>
  <si>
    <t>45.02.02</t>
  </si>
  <si>
    <t>45.02.02.01</t>
  </si>
  <si>
    <t>45.02.02.02</t>
  </si>
  <si>
    <t>45.02.02.03</t>
  </si>
  <si>
    <t xml:space="preserve">Alte facilitati si instrumente postaderare </t>
  </si>
  <si>
    <t>45.02.16</t>
  </si>
  <si>
    <t>45.02.16.01</t>
  </si>
  <si>
    <t>45.02.16.02</t>
  </si>
  <si>
    <t>45.02.16.03</t>
  </si>
  <si>
    <t>49.02</t>
  </si>
  <si>
    <t xml:space="preserve">CHELTUIELI CURENTE </t>
  </si>
  <si>
    <t>01</t>
  </si>
  <si>
    <t xml:space="preserve">TITLUL I  CHELTUIELI DE PERSONAL </t>
  </si>
  <si>
    <t xml:space="preserve">TITLUL II  BUNURI SI SERVICII </t>
  </si>
  <si>
    <t xml:space="preserve">TITLUL III DOBANZI </t>
  </si>
  <si>
    <t xml:space="preserve">TITLUL IV SUBVENTII </t>
  </si>
  <si>
    <t>40</t>
  </si>
  <si>
    <t>TITLUL V FONDURI DE REZERVA</t>
  </si>
  <si>
    <t xml:space="preserve">TITLUL VI TRANSFERURI INTRE UNITATI ALE ADMINISTRATIEI PUBLICE </t>
  </si>
  <si>
    <t>51</t>
  </si>
  <si>
    <t xml:space="preserve">TITLUL VII ALTE TRANSFERURI </t>
  </si>
  <si>
    <t>TITLUL VIII  PROIECTE CU FINANTARE DIN FONDURI EXTERNE NERAMBURSABILE (FEN) POSTADERARE</t>
  </si>
  <si>
    <t xml:space="preserve">TITLUL IX  ASISTENTA SOCIALA </t>
  </si>
  <si>
    <t>TITLUL X ALTE CHELTUIELI</t>
  </si>
  <si>
    <t xml:space="preserve">TITLUL XIII RAMBURSARI DE CREDITE </t>
  </si>
  <si>
    <t>51.02</t>
  </si>
  <si>
    <t>TITLUL I  CHELTUIELI DE PERSONAL</t>
  </si>
  <si>
    <t>TITLUL II  BUNURI SI SERVICII</t>
  </si>
  <si>
    <t>EXCEDENT</t>
  </si>
  <si>
    <t>TITLUL IX ASISTENTA SOCIALA</t>
  </si>
  <si>
    <t xml:space="preserve">Tichete cadou acordate pentru cheltuieli sociale </t>
  </si>
  <si>
    <t>57.02.04</t>
  </si>
  <si>
    <t xml:space="preserve">Credite de angajament </t>
  </si>
  <si>
    <t>SF</t>
  </si>
  <si>
    <t>Plati efectuate in anii precedenti si recuperate in anul curent</t>
  </si>
  <si>
    <t>85</t>
  </si>
  <si>
    <t xml:space="preserve">  Cap.54.02 Alte servicii publice generale </t>
  </si>
  <si>
    <t>54.02</t>
  </si>
  <si>
    <t xml:space="preserve">   1.CHELTUIELI CURENTE</t>
  </si>
  <si>
    <t xml:space="preserve">Rambursari credite  interne  </t>
  </si>
  <si>
    <t>-investitii</t>
  </si>
  <si>
    <t>55.02</t>
  </si>
  <si>
    <t>Dobanzi aferente datoriei publice interne</t>
  </si>
  <si>
    <t>65.02</t>
  </si>
  <si>
    <t xml:space="preserve">INVATAMANT PRIMAR </t>
  </si>
  <si>
    <t xml:space="preserve">          Bunuri si servicii</t>
  </si>
  <si>
    <t xml:space="preserve">         Asistenta sociala</t>
  </si>
  <si>
    <t>INVATAMANT SPECIAL</t>
  </si>
  <si>
    <t xml:space="preserve">          Cheltuieli de personal </t>
  </si>
  <si>
    <t xml:space="preserve">          Proiecte</t>
  </si>
  <si>
    <t>57.02.01</t>
  </si>
  <si>
    <t xml:space="preserve">         Asistenta sociala-ajutoare in natura </t>
  </si>
  <si>
    <t>57.02.02</t>
  </si>
  <si>
    <t xml:space="preserve">         Asistenta sociala-tichete cadou </t>
  </si>
  <si>
    <t>Liceul Teoretic  Vasile Goldiş</t>
  </si>
  <si>
    <t>66.02</t>
  </si>
  <si>
    <t>din care:</t>
  </si>
  <si>
    <t xml:space="preserve">Spitalul Capalnas </t>
  </si>
  <si>
    <t xml:space="preserve">Spitalul matern </t>
  </si>
  <si>
    <t xml:space="preserve">CHELTUIELI DE CAPITAL </t>
  </si>
  <si>
    <t>67.02</t>
  </si>
  <si>
    <t xml:space="preserve">TITLUL X ALTE CHELTUIELI </t>
  </si>
  <si>
    <t xml:space="preserve">Susţinerea cultelor </t>
  </si>
  <si>
    <t>59.12</t>
  </si>
  <si>
    <t xml:space="preserve">Contribuţii la salarizarea personalului neclerical </t>
  </si>
  <si>
    <t>59.15</t>
  </si>
  <si>
    <t xml:space="preserve">          Din care:</t>
  </si>
  <si>
    <t>68.02</t>
  </si>
  <si>
    <t xml:space="preserve">Transferuri catre alte institutii </t>
  </si>
  <si>
    <t>Transferuri pt.persoane cu handicap</t>
  </si>
  <si>
    <t xml:space="preserve">DIRECTIA GEN.ASISTENTA SOCIALA SI PROTECTIA COPILULUI </t>
  </si>
  <si>
    <t xml:space="preserve"> Ajutoare sociale </t>
  </si>
  <si>
    <t>57.02</t>
  </si>
  <si>
    <t xml:space="preserve"> Ajutoare sociale in numerar</t>
  </si>
  <si>
    <t xml:space="preserve"> Ajutoare sociale in natura</t>
  </si>
  <si>
    <t xml:space="preserve">UNITATEA DE ASISTENTA MEDICO-SOCIALA GHIOROC </t>
  </si>
  <si>
    <t xml:space="preserve">UNITATEA DE ASISTENTA MEDICO-SOCIALA GURAHONT </t>
  </si>
  <si>
    <t>70.02</t>
  </si>
  <si>
    <t>83.02</t>
  </si>
  <si>
    <t>84.02</t>
  </si>
  <si>
    <t>Sume din TVA</t>
  </si>
  <si>
    <t xml:space="preserve">Sume din bugetul local </t>
  </si>
  <si>
    <t>HG.577/1997</t>
  </si>
  <si>
    <t>Subvenţii pentru acoperirea diferenţelor de preţ şi tarif</t>
  </si>
  <si>
    <t>40.03</t>
  </si>
  <si>
    <t>TITLUL VIII PROIECTE</t>
  </si>
  <si>
    <t>A.D.P.J.</t>
  </si>
  <si>
    <t xml:space="preserve">TITLUL VI TRANSFERURI INTRE UNITATI ALE ADMIN. PUB. </t>
  </si>
  <si>
    <t>87.02</t>
  </si>
  <si>
    <t xml:space="preserve">       Ajutoare pentru daune provocate de calamitatile naturale</t>
  </si>
  <si>
    <t xml:space="preserve">EXCEDENT </t>
  </si>
  <si>
    <t>98.02</t>
  </si>
  <si>
    <t>DEFICIT</t>
  </si>
  <si>
    <t>99.02</t>
  </si>
  <si>
    <t>TOTAL VENITURI  SECTIUNEA DE FUNCTIONARE</t>
  </si>
  <si>
    <t>Incasari din rambursarea altor împrumuturi acordate</t>
  </si>
  <si>
    <t>40.02.50</t>
  </si>
  <si>
    <t>TOTAL CHELTUIELI DE FUNCTIONARE</t>
  </si>
  <si>
    <t>TOTAL VENITURI SECTIUNEA DE DEZVOLTARE</t>
  </si>
  <si>
    <t xml:space="preserve">Sume defalcate din taxa pe valoarea adăugată pentru finantarea cheltuielilor descentralizate la nivelul judetelor </t>
  </si>
  <si>
    <t>Sume excedent BL pt. finantarea SD</t>
  </si>
  <si>
    <t>TOTAL CHELTUIELI SECTIUNEA DE DEZVOLTARE</t>
  </si>
  <si>
    <t>-proiecte</t>
  </si>
  <si>
    <t>TOTAL VENITURI + EXCEDENT</t>
  </si>
  <si>
    <t>11,25%</t>
  </si>
  <si>
    <t>18,5%</t>
  </si>
  <si>
    <t>Liceul Special "Sfanta Maria" Arad</t>
  </si>
  <si>
    <t xml:space="preserve">                   R.A. Zona Libera Curtici</t>
  </si>
  <si>
    <t>Liceu Special "Sfanta Maria" Arad</t>
  </si>
  <si>
    <t>Liceul Special  "Sfanta Maria" Arad</t>
  </si>
  <si>
    <t>Liceul Tehnologic "Iuliu Moldovan" Arad</t>
  </si>
  <si>
    <t>Liceul Tehnologic ''Sava Brancovici " Ineu</t>
  </si>
  <si>
    <t>Liceul Tehnologic "Sava Brancovici" Ineu</t>
  </si>
  <si>
    <t>Scoala Generala nr.18 "Avram Iancu "Arad</t>
  </si>
  <si>
    <t>Liceu Tehnologic "Iuliu Moldovan" Arad</t>
  </si>
  <si>
    <t xml:space="preserve">B  Curente </t>
  </si>
  <si>
    <t xml:space="preserve">Spitalul de  Psihiatrie Capalnas </t>
  </si>
  <si>
    <t>Spitalul Clinic Judetean Arad</t>
  </si>
  <si>
    <t xml:space="preserve">Spitalul de Psihiatrie Mocrea </t>
  </si>
  <si>
    <t>CAMERA AGRICOLA ARAD</t>
  </si>
  <si>
    <t xml:space="preserve">A1.3.ALTE IMPOZITE  PE VENIT, PROFIT SI CASTIGURI DIN CAPITAL </t>
  </si>
  <si>
    <t xml:space="preserve">                      TOTAL CHELTUIELI </t>
  </si>
  <si>
    <t>Scoala Gimnaziala "Avram Iancu " Arad</t>
  </si>
  <si>
    <t xml:space="preserve">Spitalul de Psihiatrie Capalnas </t>
  </si>
  <si>
    <t>SC AEROPORTUL SA</t>
  </si>
  <si>
    <t>C.T.P. SA   ARAD</t>
  </si>
  <si>
    <t>DRUMURI SI PODURI JUDETENE</t>
  </si>
  <si>
    <t xml:space="preserve">                RA  ZONA LIBERA CURTICI ARAD</t>
  </si>
  <si>
    <t>SC  AEROPORTUL  SA</t>
  </si>
  <si>
    <t>43.02.20</t>
  </si>
  <si>
    <t>Programe comunit.finantate in per 2007-2013</t>
  </si>
  <si>
    <t>45.02.15</t>
  </si>
  <si>
    <t>45.02.15.02</t>
  </si>
  <si>
    <t>54.02.10</t>
  </si>
  <si>
    <t>54.02.07</t>
  </si>
  <si>
    <t>54.02.05</t>
  </si>
  <si>
    <t>50</t>
  </si>
  <si>
    <t>54.02.50</t>
  </si>
  <si>
    <t>1.Fond de rezerva bugetara la dispozitia autoritatilor locale</t>
  </si>
  <si>
    <t>3.Servicii publice comunitare de evidenţă a persoanelor</t>
  </si>
  <si>
    <t>sume din TVA</t>
  </si>
  <si>
    <t>varsaminte buget local</t>
  </si>
  <si>
    <t>Comisioane si alte costuri aferente imprumutului intern</t>
  </si>
  <si>
    <t xml:space="preserve">1.DIRECTIA GEN.ASIST. SOCIALA SI PROTECTIA COPILULUI </t>
  </si>
  <si>
    <t xml:space="preserve">2.UNITATEA DE ASISTENTA MEDICO-SOCIALA SAVARSIN </t>
  </si>
  <si>
    <t xml:space="preserve">1.CHELTUIELI CURENTE </t>
  </si>
  <si>
    <t xml:space="preserve">TITLUL X   ALTE CHELTUIELI </t>
  </si>
  <si>
    <t>TITLUL VII   ALTE TRANSFERURI</t>
  </si>
  <si>
    <t>1.DRUMURI SI PODURI JUDETENE ARAD</t>
  </si>
  <si>
    <t>3.OPERATIUNI FINANCIARE</t>
  </si>
  <si>
    <t>TITLUL XVII PLATI EFECTUATE IN ANII PRECEDENTI SI RECUPERATE IN ANUL CURENT</t>
  </si>
  <si>
    <t xml:space="preserve">TITLUL XVIII  REZERVE, EXCEDENT/DEFICIT </t>
  </si>
  <si>
    <t>84</t>
  </si>
  <si>
    <t>TITLUL XVII Plati efectuate in anii precedenti si recuperate in anul curent</t>
  </si>
  <si>
    <t>TITLU XVII. REZERVE, EXCEDENT / DEFICIT</t>
  </si>
  <si>
    <t xml:space="preserve">2.CHELTUIELI CURENTE </t>
  </si>
  <si>
    <t>1.BIBLIOTECA JUDETEANA ARAD</t>
  </si>
  <si>
    <t>2.COMPLEXUL MUZEAL ARAD</t>
  </si>
  <si>
    <t xml:space="preserve">3.CENTRUL CULTURAL JUDETEAN </t>
  </si>
  <si>
    <t xml:space="preserve">1.DIRECTIA GEN.ASISTENTA SOCIALA SI PROTECTIA COPILULUI </t>
  </si>
  <si>
    <t>2.OPERATIUNI FINANCIARE</t>
  </si>
  <si>
    <t xml:space="preserve">HG </t>
  </si>
  <si>
    <t>3.SC AEROPORTUL  SA</t>
  </si>
  <si>
    <t>TITLUL XIII RAMBURSARI DE CREDITE (diferente de curs valutar) SF</t>
  </si>
  <si>
    <t>XVIII. REZERVE, EXCEDENT / DEFICIT</t>
  </si>
  <si>
    <t>2. Transferuri pentru dezvoltare</t>
  </si>
  <si>
    <t>SURSE UE</t>
  </si>
  <si>
    <t>TITLUL VI TRANSFERURI INTRE UNITATI ALE ADMINISTRATIEI PUBLICE  SD</t>
  </si>
  <si>
    <t>VARSAMINTE</t>
  </si>
  <si>
    <t>Diferente de curs valutar</t>
  </si>
  <si>
    <t>1.BIBLIOTECA JUDETEANA  ARAD</t>
  </si>
  <si>
    <t>2.COMPLEXUL MUZEAL JUDETEAN ARAD</t>
  </si>
  <si>
    <t>3.CENTRUL CULTURAL JUDETEAN ARAD</t>
  </si>
  <si>
    <t>Impozit pe mijloacele de transport detinute de persoane fizice</t>
  </si>
  <si>
    <t>Impozit pe mijloacele de transport  detinute de persoane juridice</t>
  </si>
  <si>
    <t>Sume din excedentul BL utilizate pentru finantarea cheltuielior SD</t>
  </si>
  <si>
    <t>42.02.09.03</t>
  </si>
  <si>
    <t>Finanţarea subprogramului privind canalizarea si epurarea apelor uzate</t>
  </si>
  <si>
    <t>Alte subventii primite de administratia centr.pt.finantarea unor activitati</t>
  </si>
  <si>
    <t xml:space="preserve">Sume defalcate din taxa pe valoarea adăugată pentru finantarea cheltuielilor descentralizate la nivelul judetelor  </t>
  </si>
  <si>
    <t>Varsaminte din sectiunea de functionare pt. finantarea SD</t>
  </si>
  <si>
    <t>Alte subventii primite de adm.centrala pt.finantarea unor activitati</t>
  </si>
  <si>
    <t>Sume primite programe FEGA implementate de APIA</t>
  </si>
  <si>
    <t>Fondul Social European (cod 45.02.02.01+45.02.02.02)</t>
  </si>
  <si>
    <t>84.02.03.01</t>
  </si>
  <si>
    <t>84.02.03.02</t>
  </si>
  <si>
    <t>84.02.06.02</t>
  </si>
  <si>
    <t>CAMERA AGRICOLA  A JUDETULUI ARAD</t>
  </si>
  <si>
    <t>Cod indicator</t>
  </si>
  <si>
    <t>84.02.06</t>
  </si>
  <si>
    <t>67.02.03.02</t>
  </si>
  <si>
    <t>67.02.03.03</t>
  </si>
  <si>
    <t>67.02.03.30</t>
  </si>
  <si>
    <t>67.02.06</t>
  </si>
  <si>
    <t>68.02.06</t>
  </si>
  <si>
    <t>68.02.12</t>
  </si>
  <si>
    <t>83.02.03.07</t>
  </si>
  <si>
    <t xml:space="preserve">A1.1.IMPOZIT  PE VENIT, PROFIT SI CASTIGURI DIN CAPITAL DE LA PERSOANE JURIDICE </t>
  </si>
  <si>
    <t>TITLUL VIII PROIECTE CU FINAN DIN FOND EXTERNE NERAM (FEN) POSTADERARE</t>
  </si>
  <si>
    <t xml:space="preserve">transferuri pt. functionare </t>
  </si>
  <si>
    <t>transferuri pt. dezvoltare</t>
  </si>
  <si>
    <t>transferuri  pt. dezvoltare</t>
  </si>
  <si>
    <t xml:space="preserve">transferuri  pt. functionare </t>
  </si>
  <si>
    <t xml:space="preserve">   Cap.87.02 Alte acţiuni economice -</t>
  </si>
  <si>
    <t xml:space="preserve">   Cap.83.02 Agricultură,silvicultură , piscicultură şi vanatoare </t>
  </si>
  <si>
    <t xml:space="preserve">   Cap.70.02 Locuinţe, servicii si dezvoltare publică- Compania de apa Arad   </t>
  </si>
  <si>
    <t xml:space="preserve">   Cap.68.02 Asigurări si asistentă socială</t>
  </si>
  <si>
    <t xml:space="preserve">  Cap.67.02 Cultură, recreere si religie </t>
  </si>
  <si>
    <t xml:space="preserve">  Cap.66.02 Sănatate </t>
  </si>
  <si>
    <t xml:space="preserve">Centrul Judeţean de Resurse si de Asistentă Educatională Arad </t>
  </si>
  <si>
    <t>Centrul Scolar pentru Educatie Incluzivă Arad</t>
  </si>
  <si>
    <t xml:space="preserve">  Cap.65.02 Invăţămant </t>
  </si>
  <si>
    <t xml:space="preserve">  Cap.61.02 Ordine publică si sigurantă natională -Protectie civila</t>
  </si>
  <si>
    <t>4.Serviciul Public Judeţean Salvamont-Salvaspeo Arad</t>
  </si>
  <si>
    <t>2.Rambursări credite  interne -imprumut proiecte</t>
  </si>
  <si>
    <t xml:space="preserve">  Cap.51.02 Autoritaţi publice -CJA activitate proprie </t>
  </si>
  <si>
    <t xml:space="preserve">   Cap.83.02 Agricultură,silvicultură , piscicultură si vanatoare </t>
  </si>
  <si>
    <t xml:space="preserve">   Cap.68.02 Asigurări si asistenţă socială</t>
  </si>
  <si>
    <t xml:space="preserve">  Cap.66.02 Sănătate </t>
  </si>
  <si>
    <t>Scoala Gimnaziala Specială Varadia de Mureş</t>
  </si>
  <si>
    <t>Centrul Scolar pentru Educaţie Incluzivă Arad</t>
  </si>
  <si>
    <t xml:space="preserve">  Cap.65.02 Invaţămant </t>
  </si>
  <si>
    <t xml:space="preserve">  Cap.55.02 Tranzacţia privind datoria publică si imprumuturi</t>
  </si>
  <si>
    <t>1.Fond de rezerva bugetară la dispozitia autoritaţilor locale</t>
  </si>
  <si>
    <t xml:space="preserve">  Cap.51.02 Autorităţi publice -CJA activitate proprie </t>
  </si>
  <si>
    <t xml:space="preserve">   Cap.74.02 Protecţia mediului- Compania de apa Arad   </t>
  </si>
  <si>
    <t>1.Fond de rezervă bugetară la dispoziţia autorităţilor locale</t>
  </si>
  <si>
    <t>CHELTUIELI DE CAPITAL</t>
  </si>
  <si>
    <t>-Compania de Transport Public</t>
  </si>
  <si>
    <t>CJA chirii</t>
  </si>
  <si>
    <t>-CTP-redeventa</t>
  </si>
  <si>
    <t>-Aeroport -redeventa</t>
  </si>
  <si>
    <t>-Compania de Apa SA-redeventa</t>
  </si>
  <si>
    <t>Compania de Apa -chirii 50%</t>
  </si>
  <si>
    <t>S.C Aqua Trans Mures SA -redeventa</t>
  </si>
  <si>
    <t>-Compania de Apa-redeventa</t>
  </si>
  <si>
    <t>Aqua Mures-redeventa</t>
  </si>
  <si>
    <t>-Compania de Apa-chirii 50%</t>
  </si>
  <si>
    <t xml:space="preserve">Centrul Judetean de Resurse si de Asistenţa Educatională Arad </t>
  </si>
  <si>
    <t>60.02.02</t>
  </si>
  <si>
    <t xml:space="preserve">  Cap.60.02 Aparare nationala</t>
  </si>
  <si>
    <t>61.02.05</t>
  </si>
  <si>
    <t>2.Servicii publice comunitare de evidenţă a persoanelor</t>
  </si>
  <si>
    <t>3.Serviciul Public Judeţean Salvamont-Salvaspeo Arad</t>
  </si>
  <si>
    <t>transferuri pentru dezvoltare-investitii</t>
  </si>
  <si>
    <t>transferuri pentru dezvoltare-proiecte</t>
  </si>
  <si>
    <t>Rambursari de credite interne   SF</t>
  </si>
  <si>
    <t xml:space="preserve">TITLUL XVI RAMBURSARI DE CREDITE </t>
  </si>
  <si>
    <t>TITLUL VIII PROIECTE  CU FINANTARE DIN FODURI EXTERNE NERAMB.(FEN) POSTADERARE</t>
  </si>
  <si>
    <t>Notă: prezentul buget nu este definitiv poate suporta modificări in urma dezabaterilor pe marginea acestuia.</t>
  </si>
  <si>
    <t>TITLUL VIII PROIECTE  CU FINANTARE DIN FONDURI EXTERNE NERAMB.(FEN) POSTADERARE</t>
  </si>
  <si>
    <t>TITLUL VIII PROIECTE  CU FINANTARE DIN FONUDURI EXTERNE NERAMB.(FEN) POSTADERARE</t>
  </si>
  <si>
    <t>Rambursarea imprumuturilor contractate pt.finantarea proiectelor  SD</t>
  </si>
  <si>
    <t>Comisioane si alte costuri aferente imprumutui intern</t>
  </si>
  <si>
    <t>transferuri pentru dezvoltare-</t>
  </si>
  <si>
    <t xml:space="preserve">   Cap.74.02 Protecţia mediului- </t>
  </si>
  <si>
    <t>TITLUL VII  ALTE TRANSFERURI</t>
  </si>
  <si>
    <t>81.02.05</t>
  </si>
  <si>
    <t>Rambursari de credite aferente datoriei publice interne locale SF</t>
  </si>
  <si>
    <t xml:space="preserve">1.CHELTUIELI CURENTE(10+20+30+40+50+51+55+57+59) </t>
  </si>
  <si>
    <t>Rambursari de credite aferente datoriei publice locale  SF</t>
  </si>
  <si>
    <t>81.04.</t>
  </si>
  <si>
    <t>Diferenta de curs aferente datoriei publice interne  SF</t>
  </si>
  <si>
    <t>81.02.02</t>
  </si>
  <si>
    <t>JUDEŢUL   ARAD</t>
  </si>
  <si>
    <r>
      <t>-</t>
    </r>
    <r>
      <rPr>
        <sz val="10"/>
        <rFont val="Arial"/>
        <family val="2"/>
      </rPr>
      <t>Sustinerea sistemului de protectie a copilului</t>
    </r>
  </si>
  <si>
    <r>
      <t>-</t>
    </r>
    <r>
      <rPr>
        <sz val="10"/>
        <rFont val="Arial"/>
        <family val="2"/>
      </rPr>
      <t>Sustinerea centrelor  de asistenta sociala a persoanelor cu handicap</t>
    </r>
  </si>
  <si>
    <r>
      <t>1. CHELTUIELI CURENTE</t>
    </r>
    <r>
      <rPr>
        <sz val="10"/>
        <rFont val="Arial"/>
        <family val="2"/>
      </rPr>
      <t xml:space="preserve"> </t>
    </r>
  </si>
  <si>
    <r>
      <t xml:space="preserve">  3.OPERATIUNI FINANCIARE</t>
    </r>
    <r>
      <rPr>
        <sz val="10"/>
        <rFont val="Arial"/>
        <family val="2"/>
      </rPr>
      <t xml:space="preserve"> </t>
    </r>
  </si>
  <si>
    <r>
      <t xml:space="preserve"> </t>
    </r>
    <r>
      <rPr>
        <u val="single"/>
        <sz val="10"/>
        <rFont val="Arial"/>
        <family val="2"/>
      </rPr>
      <t>CHELTUIELI CURENTE</t>
    </r>
    <r>
      <rPr>
        <sz val="10"/>
        <rFont val="Arial"/>
        <family val="2"/>
      </rPr>
      <t xml:space="preserve"> </t>
    </r>
  </si>
  <si>
    <r>
      <t>CHELTUIELI DE CAPITAL</t>
    </r>
    <r>
      <rPr>
        <sz val="10"/>
        <rFont val="Arial"/>
        <family val="2"/>
      </rPr>
      <t xml:space="preserve"> </t>
    </r>
  </si>
  <si>
    <r>
      <t xml:space="preserve"> 1.</t>
    </r>
    <r>
      <rPr>
        <u val="single"/>
        <sz val="10"/>
        <rFont val="Arial"/>
        <family val="2"/>
      </rPr>
      <t>CHELTUIELI CURENTE</t>
    </r>
    <r>
      <rPr>
        <sz val="10"/>
        <rFont val="Arial"/>
        <family val="2"/>
      </rPr>
      <t xml:space="preserve"> </t>
    </r>
  </si>
  <si>
    <r>
      <t xml:space="preserve">   Cap.84.02 Transporturi</t>
    </r>
    <r>
      <rPr>
        <b/>
        <sz val="10"/>
        <color indexed="12"/>
        <rFont val="Arial"/>
        <family val="2"/>
      </rPr>
      <t xml:space="preserve"> </t>
    </r>
  </si>
  <si>
    <r>
      <t xml:space="preserve"> 2.OPERATIUNI FINANCIARE</t>
    </r>
    <r>
      <rPr>
        <sz val="10"/>
        <rFont val="Arial"/>
        <family val="2"/>
      </rPr>
      <t xml:space="preserve"> </t>
    </r>
  </si>
  <si>
    <r>
      <t xml:space="preserve">  2.OPERATIUNI FINANCIARE</t>
    </r>
    <r>
      <rPr>
        <sz val="10"/>
        <rFont val="Arial"/>
        <family val="2"/>
      </rPr>
      <t xml:space="preserve"> </t>
    </r>
  </si>
  <si>
    <t>TITLUL VIII PROIECTE  CU FINANTARE DIN FONDURI EXTERNE NERAMB(FEN)POSTADERARE</t>
  </si>
  <si>
    <t>Unitatea administrativ teritorială CONSILIUL JUDEŢEAN ARAD</t>
  </si>
  <si>
    <t>87.02.</t>
  </si>
  <si>
    <t>2.Servicii publice comunitare de evidenţă a persoanelor Arad</t>
  </si>
  <si>
    <t>3.CENTRUL CULTURAL JUDETEAN  ARAD</t>
  </si>
  <si>
    <t>Varsaminte din sectiunea de functionare pentru SD</t>
  </si>
  <si>
    <t>TITLUL VIII PROIECTE  CU FINANTARE DIN FONDURI EXTERNE NERAM(FEN)POSTADERARE</t>
  </si>
  <si>
    <t>TITLUL VIII PROIECTE  CU FINANTARE DIN FONDURI EXTERNE NERAMB.(FEN)POSTADERARE</t>
  </si>
  <si>
    <t>Centrul Judeţean de Resurse si de Asistentă Educaţională Arad</t>
  </si>
  <si>
    <t xml:space="preserve">  Cap.65.02 Invaţământ </t>
  </si>
  <si>
    <t xml:space="preserve">  Cap.60.02 Apărare naţională</t>
  </si>
  <si>
    <t xml:space="preserve">  Cap.61.02 Ordine publică si sigurantă natională -Protecţie civilă</t>
  </si>
  <si>
    <t>SURSE UE+BS</t>
  </si>
  <si>
    <t xml:space="preserve">                          DENUMIREA INDICATORILOR </t>
  </si>
  <si>
    <t>Rambursarea imprumuturilor contractate pt.finantarea proiectelor intratide la  UE in  SD</t>
  </si>
  <si>
    <t>Rambursarea imprumuturilor contractate pt.finant. proiectelor  SD</t>
  </si>
  <si>
    <t>Fondul European de Dezvoltare Regionala        (cod 45.02.01.01+45.02.01.02)</t>
  </si>
  <si>
    <t>Sume primite de la UE in cadrul platilor efectuate      (cod 45.02.01 la 45.02.16)</t>
  </si>
  <si>
    <t>SURSE UE+ BS</t>
  </si>
  <si>
    <t xml:space="preserve">2.COMPANIA DE TRANSPORT PUBLIC  S.A </t>
  </si>
  <si>
    <t>Spitalul Clinic  Judetean de Urgenta Arad</t>
  </si>
  <si>
    <t>1.RA ZONA LIBERA CURTICI</t>
  </si>
  <si>
    <t xml:space="preserve"> 2.COMPANIA DE TRANSPORT PUBLIC ARAD  SA</t>
  </si>
  <si>
    <t>1.Spitalul Clinic Judeţean de Urgentă Arad</t>
  </si>
  <si>
    <t xml:space="preserve">2.Spitalul de  Psihiatrie Căpâlnaş </t>
  </si>
  <si>
    <t xml:space="preserve">3.Spitalul de Psihiatrie Mocrea </t>
  </si>
  <si>
    <t xml:space="preserve"> CENTRUL MILITAR JUDETEAN ARAD</t>
  </si>
  <si>
    <t>70.02.05</t>
  </si>
  <si>
    <t>4.SERVICII RELIGIOASE</t>
  </si>
  <si>
    <t>TITLUL VIII PROIECTE CU FINANTARE DIN FONDURI EXTERNE NERAMB(FEN)POSTADERARE</t>
  </si>
  <si>
    <t>TITLUL VIII PROIECTE CU FINANTARE DIN FONDURI EXTERNE NERAM(FEN)POSTADERARE</t>
  </si>
  <si>
    <t>TITLUL VIII PROIECTE CU FINANTARE DIN FONDURI EXTERNE NERAMB.(FEN) POSTADERARE</t>
  </si>
  <si>
    <t>TITLUL VIII PROIECTE CU FINANTARE DIN FONDURI EXTERNE NERAM(FEN) POSTADERARE</t>
  </si>
  <si>
    <t>PROGRAM 2013</t>
  </si>
  <si>
    <t>Incasari/Deschid.credite la 31.03.2013</t>
  </si>
  <si>
    <t xml:space="preserve">Diferente </t>
  </si>
  <si>
    <t>6=3-5</t>
  </si>
  <si>
    <t>Grad de realizare</t>
  </si>
  <si>
    <t>7=5/3*100</t>
  </si>
  <si>
    <t>sold</t>
  </si>
  <si>
    <t>4-5</t>
  </si>
  <si>
    <t xml:space="preserve"> Buget local</t>
  </si>
  <si>
    <t>Sef serviciu</t>
  </si>
  <si>
    <t>Marioara Banciu</t>
  </si>
  <si>
    <t>SITUATIA REALIZARILOR</t>
  </si>
  <si>
    <t>Presedinte</t>
  </si>
  <si>
    <t>Nicolae Iotcu</t>
  </si>
  <si>
    <t xml:space="preserve">                                                 Director executiv,</t>
  </si>
  <si>
    <t xml:space="preserve">                                               Gheorghina Ribovici</t>
  </si>
  <si>
    <t>bugetului propriu de venituri si cheltuieli al Judeţului Arad pe TRIM.II al anului 2013</t>
  </si>
  <si>
    <t>PROGRAM TRIM.II 2013</t>
  </si>
  <si>
    <t>Incasari/Plati la 30.06.2013</t>
  </si>
  <si>
    <t>Anexa nr.3</t>
  </si>
</sst>
</file>

<file path=xl/styles.xml><?xml version="1.0" encoding="utf-8"?>
<styleSheet xmlns="http://schemas.openxmlformats.org/spreadsheetml/2006/main">
  <numFmts count="3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 &quot;;\-#,##0\ &quot;  &quot;"/>
    <numFmt numFmtId="181" formatCode="#,##0\ &quot;  &quot;;[Red]\-#,##0\ &quot;  &quot;"/>
    <numFmt numFmtId="182" formatCode="#,##0.00\ &quot;  &quot;;\-#,##0.00\ &quot;  &quot;"/>
    <numFmt numFmtId="183" formatCode="#,##0.00\ &quot;  &quot;;[Red]\-#,##0.00\ &quot;  &quot;"/>
    <numFmt numFmtId="184" formatCode="_-* #,##0\ &quot;  &quot;_-;\-* #,##0\ &quot;  &quot;_-;_-* &quot;-&quot;\ &quot;  &quot;_-;_-@_-"/>
    <numFmt numFmtId="185" formatCode="_-* #,##0\ _ _ _-;\-* #,##0\ _ _ _-;_-* &quot;-&quot;\ _ _ _-;_-@_-"/>
    <numFmt numFmtId="186" formatCode="_-* #,##0.00\ &quot;  &quot;_-;\-* #,##0.00\ &quot;  &quot;_-;_-* &quot;-&quot;??\ &quot;  &quot;_-;_-@_-"/>
    <numFmt numFmtId="187" formatCode="_-* #,##0.00\ _ _ _-;\-* #,##0.00\ _ _ _-;_-* &quot;-&quot;??\ _ _ _-;_-@_-"/>
    <numFmt numFmtId="188" formatCode="#,##0.0_);\(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2">
    <xf numFmtId="0" fontId="0" fillId="0" borderId="0" xfId="0" applyAlignment="1">
      <alignment/>
    </xf>
    <xf numFmtId="49" fontId="19" fillId="7" borderId="10" xfId="0" applyNumberFormat="1" applyFont="1" applyFill="1" applyBorder="1" applyAlignment="1">
      <alignment horizontal="left" vertical="top"/>
    </xf>
    <xf numFmtId="0" fontId="19" fillId="24" borderId="10" xfId="60" applyFont="1" applyFill="1" applyBorder="1" applyAlignment="1">
      <alignment/>
      <protection/>
    </xf>
    <xf numFmtId="0" fontId="0" fillId="0" borderId="10" xfId="60" applyFont="1" applyFill="1" applyBorder="1" applyAlignment="1">
      <alignment/>
      <protection/>
    </xf>
    <xf numFmtId="49" fontId="19" fillId="24" borderId="10" xfId="0" applyNumberFormat="1" applyFont="1" applyFill="1" applyBorder="1" applyAlignment="1">
      <alignment horizontal="left" vertical="top"/>
    </xf>
    <xf numFmtId="0" fontId="19" fillId="7" borderId="10" xfId="60" applyFont="1" applyFill="1" applyBorder="1" applyAlignment="1">
      <alignment/>
      <protection/>
    </xf>
    <xf numFmtId="0" fontId="0" fillId="7" borderId="10" xfId="60" applyFont="1" applyFill="1" applyBorder="1" applyAlignment="1">
      <alignment/>
      <protection/>
    </xf>
    <xf numFmtId="0" fontId="0" fillId="0" borderId="0" xfId="60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1" fontId="20" fillId="0" borderId="10" xfId="59" applyNumberFormat="1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3" fontId="21" fillId="0" borderId="10" xfId="60" applyNumberFormat="1" applyFont="1" applyFill="1" applyBorder="1" applyAlignment="1">
      <alignment horizontal="right"/>
      <protection/>
    </xf>
    <xf numFmtId="3" fontId="20" fillId="0" borderId="10" xfId="60" applyNumberFormat="1" applyFont="1" applyFill="1" applyBorder="1" applyAlignment="1">
      <alignment horizontal="right"/>
      <protection/>
    </xf>
    <xf numFmtId="3" fontId="0" fillId="0" borderId="10" xfId="60" applyNumberFormat="1" applyFont="1" applyFill="1" applyBorder="1" applyAlignment="1">
      <alignment horizontal="right"/>
      <protection/>
    </xf>
    <xf numFmtId="0" fontId="20" fillId="0" borderId="10" xfId="60" applyFont="1" applyFill="1" applyBorder="1" applyAlignment="1" quotePrefix="1">
      <alignment horizontal="left"/>
      <protection/>
    </xf>
    <xf numFmtId="0" fontId="20" fillId="0" borderId="10" xfId="60" applyFont="1" applyFill="1" applyBorder="1" applyAlignment="1" quotePrefix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3" fontId="0" fillId="0" borderId="10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 quotePrefix="1">
      <alignment/>
      <protection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20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/>
    </xf>
    <xf numFmtId="3" fontId="0" fillId="24" borderId="10" xfId="60" applyNumberFormat="1" applyFont="1" applyFill="1" applyBorder="1">
      <alignment/>
      <protection/>
    </xf>
    <xf numFmtId="0" fontId="20" fillId="0" borderId="10" xfId="60" applyFont="1" applyFill="1" applyBorder="1" applyAlignment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3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3" fontId="20" fillId="0" borderId="10" xfId="60" applyNumberFormat="1" applyFont="1" applyFill="1" applyBorder="1">
      <alignment/>
      <protection/>
    </xf>
    <xf numFmtId="0" fontId="20" fillId="0" borderId="10" xfId="60" applyFon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22" fillId="0" borderId="10" xfId="60" applyNumberFormat="1" applyFont="1" applyFill="1" applyBorder="1">
      <alignment/>
      <protection/>
    </xf>
    <xf numFmtId="16" fontId="0" fillId="0" borderId="10" xfId="60" applyNumberFormat="1" applyFont="1" applyFill="1" applyBorder="1" applyAlignment="1">
      <alignment horizontal="center"/>
      <protection/>
    </xf>
    <xf numFmtId="3" fontId="20" fillId="24" borderId="10" xfId="60" applyNumberFormat="1" applyFont="1" applyFill="1" applyBorder="1">
      <alignment/>
      <protection/>
    </xf>
    <xf numFmtId="3" fontId="0" fillId="24" borderId="10" xfId="60" applyNumberFormat="1" applyFont="1" applyFill="1" applyBorder="1" applyAlignment="1">
      <alignment horizontal="right"/>
      <protection/>
    </xf>
    <xf numFmtId="16" fontId="2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88" fontId="20" fillId="0" borderId="10" xfId="0" applyNumberFormat="1" applyFont="1" applyFill="1" applyBorder="1" applyAlignment="1" applyProtection="1">
      <alignment horizontal="left" indent="4"/>
      <protection/>
    </xf>
    <xf numFmtId="0" fontId="2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0" fillId="0" borderId="0" xfId="60" applyFont="1" applyFill="1">
      <alignment/>
      <protection/>
    </xf>
    <xf numFmtId="0" fontId="20" fillId="0" borderId="0" xfId="60" applyFont="1" applyFill="1" applyAlignment="1">
      <alignment horizont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Alignment="1">
      <alignment horizontal="center"/>
      <protection/>
    </xf>
    <xf numFmtId="0" fontId="0" fillId="0" borderId="0" xfId="60" applyFont="1" applyFill="1" applyBorder="1" applyAlignment="1">
      <alignment/>
      <protection/>
    </xf>
    <xf numFmtId="0" fontId="0" fillId="0" borderId="0" xfId="60" applyFont="1" applyFill="1" applyBorder="1">
      <alignment/>
      <protection/>
    </xf>
    <xf numFmtId="0" fontId="20" fillId="0" borderId="0" xfId="60" applyFont="1" applyFill="1" applyAlignment="1">
      <alignment/>
      <protection/>
    </xf>
    <xf numFmtId="0" fontId="20" fillId="0" borderId="0" xfId="60" applyFont="1" applyFill="1" applyAlignment="1">
      <alignment horizontal="center" vertical="center" wrapText="1"/>
      <protection/>
    </xf>
    <xf numFmtId="3" fontId="0" fillId="0" borderId="0" xfId="60" applyNumberFormat="1" applyFont="1" applyFill="1">
      <alignment/>
      <protection/>
    </xf>
    <xf numFmtId="0" fontId="21" fillId="0" borderId="0" xfId="60" applyFont="1" applyFill="1">
      <alignment/>
      <protection/>
    </xf>
    <xf numFmtId="3" fontId="25" fillId="0" borderId="10" xfId="60" applyNumberFormat="1" applyFont="1" applyFill="1" applyBorder="1">
      <alignment/>
      <protection/>
    </xf>
    <xf numFmtId="3" fontId="22" fillId="0" borderId="10" xfId="60" applyNumberFormat="1" applyFont="1" applyFill="1" applyBorder="1" applyAlignment="1">
      <alignment horizontal="right"/>
      <protection/>
    </xf>
    <xf numFmtId="0" fontId="0" fillId="24" borderId="10" xfId="60" applyFont="1" applyFill="1" applyBorder="1" applyAlignment="1">
      <alignment horizontal="left"/>
      <protection/>
    </xf>
    <xf numFmtId="3" fontId="21" fillId="24" borderId="10" xfId="60" applyNumberFormat="1" applyFont="1" applyFill="1" applyBorder="1" applyAlignment="1">
      <alignment horizontal="right" vertical="center"/>
      <protection/>
    </xf>
    <xf numFmtId="0" fontId="0" fillId="25" borderId="0" xfId="60" applyFont="1" applyFill="1">
      <alignment/>
      <protection/>
    </xf>
    <xf numFmtId="3" fontId="21" fillId="0" borderId="10" xfId="60" applyNumberFormat="1" applyFont="1" applyFill="1" applyBorder="1" applyAlignment="1" quotePrefix="1">
      <alignment horizontal="center"/>
      <protection/>
    </xf>
    <xf numFmtId="3" fontId="21" fillId="0" borderId="10" xfId="60" applyNumberFormat="1" applyFont="1" applyFill="1" applyBorder="1" applyAlignment="1">
      <alignment horizontal="center"/>
      <protection/>
    </xf>
    <xf numFmtId="3" fontId="21" fillId="24" borderId="10" xfId="60" applyNumberFormat="1" applyFont="1" applyFill="1" applyBorder="1" applyAlignment="1">
      <alignment horizontal="right"/>
      <protection/>
    </xf>
    <xf numFmtId="49" fontId="0" fillId="0" borderId="10" xfId="0" applyNumberFormat="1" applyFont="1" applyFill="1" applyBorder="1" applyAlignment="1">
      <alignment horizontal="left" vertical="top"/>
    </xf>
    <xf numFmtId="3" fontId="0" fillId="0" borderId="10" xfId="60" applyNumberFormat="1" applyFont="1" applyFill="1" applyBorder="1" applyAlignment="1">
      <alignment horizontal="center"/>
      <protection/>
    </xf>
    <xf numFmtId="3" fontId="21" fillId="0" borderId="10" xfId="60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vertical="center"/>
    </xf>
    <xf numFmtId="3" fontId="28" fillId="0" borderId="10" xfId="60" applyNumberFormat="1" applyFont="1" applyFill="1" applyBorder="1" applyAlignment="1">
      <alignment horizontal="center" vertical="center"/>
      <protection/>
    </xf>
    <xf numFmtId="3" fontId="28" fillId="0" borderId="10" xfId="60" applyNumberFormat="1" applyFont="1" applyFill="1" applyBorder="1" applyAlignment="1">
      <alignment horizontal="right" vertical="center"/>
      <protection/>
    </xf>
    <xf numFmtId="0" fontId="28" fillId="0" borderId="0" xfId="60" applyFont="1" applyFill="1">
      <alignment/>
      <protection/>
    </xf>
    <xf numFmtId="3" fontId="0" fillId="0" borderId="10" xfId="60" applyNumberFormat="1" applyFont="1" applyFill="1" applyBorder="1" applyAlignment="1" quotePrefix="1">
      <alignment horizontal="center"/>
      <protection/>
    </xf>
    <xf numFmtId="0" fontId="0" fillId="0" borderId="10" xfId="60" applyFont="1" applyFill="1" applyBorder="1" applyAlignment="1">
      <alignment horizontal="left" indent="4"/>
      <protection/>
    </xf>
    <xf numFmtId="0" fontId="0" fillId="0" borderId="10" xfId="0" applyFont="1" applyFill="1" applyBorder="1" applyAlignment="1">
      <alignment horizontal="left" vertical="top"/>
    </xf>
    <xf numFmtId="0" fontId="0" fillId="0" borderId="10" xfId="60" applyFont="1" applyFill="1" applyBorder="1" applyAlignment="1">
      <alignment horizontal="left" indent="3"/>
      <protection/>
    </xf>
    <xf numFmtId="0" fontId="0" fillId="24" borderId="10" xfId="60" applyFont="1" applyFill="1" applyBorder="1" applyAlignment="1">
      <alignment horizontal="left" indent="3"/>
      <protection/>
    </xf>
    <xf numFmtId="0" fontId="0" fillId="0" borderId="10" xfId="0" applyFont="1" applyFill="1" applyBorder="1" applyAlignment="1">
      <alignment horizontal="center"/>
    </xf>
    <xf numFmtId="49" fontId="0" fillId="0" borderId="10" xfId="57" applyNumberFormat="1" applyFont="1" applyFill="1" applyBorder="1" applyAlignment="1">
      <alignment horizontal="center"/>
      <protection/>
    </xf>
    <xf numFmtId="3" fontId="20" fillId="0" borderId="10" xfId="57" applyNumberFormat="1" applyFont="1" applyFill="1" applyBorder="1" applyAlignment="1">
      <alignment horizontal="left" vertical="top"/>
      <protection/>
    </xf>
    <xf numFmtId="49" fontId="20" fillId="0" borderId="0" xfId="57" applyNumberFormat="1" applyFont="1" applyFill="1" applyBorder="1" applyAlignment="1">
      <alignment horizontal="left" vertical="top"/>
      <protection/>
    </xf>
    <xf numFmtId="0" fontId="0" fillId="0" borderId="0" xfId="57" applyFont="1" applyFill="1" applyBorder="1" applyAlignment="1">
      <alignment/>
      <protection/>
    </xf>
    <xf numFmtId="49" fontId="0" fillId="0" borderId="0" xfId="57" applyNumberFormat="1" applyFont="1" applyFill="1" applyBorder="1" applyAlignment="1">
      <alignment horizontal="center"/>
      <protection/>
    </xf>
    <xf numFmtId="3" fontId="28" fillId="0" borderId="10" xfId="60" applyNumberFormat="1" applyFont="1" applyFill="1" applyBorder="1" applyAlignment="1">
      <alignment horizontal="center"/>
      <protection/>
    </xf>
    <xf numFmtId="3" fontId="28" fillId="24" borderId="10" xfId="60" applyNumberFormat="1" applyFont="1" applyFill="1" applyBorder="1" applyAlignment="1">
      <alignment horizontal="right"/>
      <protection/>
    </xf>
    <xf numFmtId="0" fontId="28" fillId="0" borderId="0" xfId="60" applyFont="1" applyFill="1" applyBorder="1">
      <alignment/>
      <protection/>
    </xf>
    <xf numFmtId="3" fontId="25" fillId="24" borderId="10" xfId="60" applyNumberFormat="1" applyFont="1" applyFill="1" applyBorder="1">
      <alignment/>
      <protection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3" fontId="31" fillId="0" borderId="10" xfId="60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top"/>
    </xf>
    <xf numFmtId="3" fontId="20" fillId="0" borderId="10" xfId="60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60" applyFont="1" applyFill="1" applyBorder="1" applyAlignment="1">
      <alignment horizontal="left" vertical="center"/>
      <protection/>
    </xf>
    <xf numFmtId="3" fontId="21" fillId="0" borderId="10" xfId="60" applyNumberFormat="1" applyFont="1" applyFill="1" applyBorder="1" applyAlignment="1">
      <alignment horizontal="center" vertical="center"/>
      <protection/>
    </xf>
    <xf numFmtId="3" fontId="25" fillId="24" borderId="10" xfId="60" applyNumberFormat="1" applyFont="1" applyFill="1" applyBorder="1" applyAlignment="1">
      <alignment vertical="center"/>
      <protection/>
    </xf>
    <xf numFmtId="49" fontId="0" fillId="0" borderId="10" xfId="60" applyNumberFormat="1" applyFont="1" applyFill="1" applyBorder="1" applyAlignment="1">
      <alignment/>
      <protection/>
    </xf>
    <xf numFmtId="3" fontId="0" fillId="0" borderId="10" xfId="60" applyNumberFormat="1" applyFont="1" applyFill="1" applyBorder="1" applyAlignment="1">
      <alignment horizontal="left"/>
      <protection/>
    </xf>
    <xf numFmtId="3" fontId="19" fillId="24" borderId="10" xfId="60" applyNumberFormat="1" applyFont="1" applyFill="1" applyBorder="1">
      <alignment/>
      <protection/>
    </xf>
    <xf numFmtId="3" fontId="25" fillId="24" borderId="10" xfId="0" applyNumberFormat="1" applyFont="1" applyFill="1" applyBorder="1" applyAlignment="1">
      <alignment horizontal="right"/>
    </xf>
    <xf numFmtId="0" fontId="31" fillId="0" borderId="0" xfId="60" applyFont="1" applyFill="1">
      <alignment/>
      <protection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32" fillId="0" borderId="0" xfId="60" applyFont="1" applyFill="1">
      <alignment/>
      <protection/>
    </xf>
    <xf numFmtId="3" fontId="0" fillId="24" borderId="10" xfId="60" applyNumberFormat="1" applyFont="1" applyFill="1" applyBorder="1" applyAlignment="1" quotePrefix="1">
      <alignment horizontal="right"/>
      <protection/>
    </xf>
    <xf numFmtId="3" fontId="28" fillId="0" borderId="10" xfId="60" applyNumberFormat="1" applyFont="1" applyFill="1" applyBorder="1" applyAlignment="1">
      <alignment horizontal="right"/>
      <protection/>
    </xf>
    <xf numFmtId="3" fontId="0" fillId="0" borderId="10" xfId="60" applyNumberFormat="1" applyFont="1" applyFill="1" applyBorder="1" applyAlignment="1">
      <alignment horizontal="center" vertical="center"/>
      <protection/>
    </xf>
    <xf numFmtId="3" fontId="25" fillId="0" borderId="10" xfId="60" applyNumberFormat="1" applyFont="1" applyFill="1" applyBorder="1" applyAlignment="1">
      <alignment horizontal="right" vertical="center"/>
      <protection/>
    </xf>
    <xf numFmtId="3" fontId="25" fillId="0" borderId="10" xfId="60" applyNumberFormat="1" applyFont="1" applyFill="1" applyBorder="1" applyAlignment="1">
      <alignment horizontal="right"/>
      <protection/>
    </xf>
    <xf numFmtId="0" fontId="0" fillId="24" borderId="0" xfId="60" applyFont="1" applyFill="1">
      <alignment/>
      <protection/>
    </xf>
    <xf numFmtId="3" fontId="20" fillId="25" borderId="10" xfId="60" applyNumberFormat="1" applyFont="1" applyFill="1" applyBorder="1" applyAlignment="1">
      <alignment horizontal="center"/>
      <protection/>
    </xf>
    <xf numFmtId="3" fontId="22" fillId="25" borderId="10" xfId="60" applyNumberFormat="1" applyFont="1" applyFill="1" applyBorder="1">
      <alignment/>
      <protection/>
    </xf>
    <xf numFmtId="0" fontId="20" fillId="25" borderId="0" xfId="60" applyFont="1" applyFill="1">
      <alignment/>
      <protection/>
    </xf>
    <xf numFmtId="3" fontId="0" fillId="0" borderId="10" xfId="0" applyNumberFormat="1" applyFont="1" applyFill="1" applyBorder="1" applyAlignment="1">
      <alignment horizontal="center"/>
    </xf>
    <xf numFmtId="0" fontId="20" fillId="25" borderId="10" xfId="60" applyFont="1" applyFill="1" applyBorder="1" applyAlignment="1">
      <alignment horizontal="left" indent="4"/>
      <protection/>
    </xf>
    <xf numFmtId="3" fontId="20" fillId="25" borderId="10" xfId="60" applyNumberFormat="1" applyFont="1" applyFill="1" applyBorder="1" applyAlignment="1">
      <alignment horizontal="right"/>
      <protection/>
    </xf>
    <xf numFmtId="0" fontId="33" fillId="0" borderId="0" xfId="60" applyFont="1" applyFill="1">
      <alignment/>
      <protection/>
    </xf>
    <xf numFmtId="3" fontId="0" fillId="24" borderId="10" xfId="60" applyNumberFormat="1" applyFont="1" applyFill="1" applyBorder="1" applyAlignment="1">
      <alignment horizontal="center"/>
      <protection/>
    </xf>
    <xf numFmtId="3" fontId="21" fillId="0" borderId="10" xfId="60" applyNumberFormat="1" applyFont="1" applyFill="1" applyBorder="1">
      <alignment/>
      <protection/>
    </xf>
    <xf numFmtId="0" fontId="32" fillId="24" borderId="10" xfId="60" applyFont="1" applyFill="1" applyBorder="1" applyAlignment="1" quotePrefix="1">
      <alignment horizontal="center"/>
      <protection/>
    </xf>
    <xf numFmtId="0" fontId="19" fillId="24" borderId="10" xfId="60" applyFont="1" applyFill="1" applyBorder="1" quotePrefix="1">
      <alignment/>
      <protection/>
    </xf>
    <xf numFmtId="3" fontId="21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left" vertical="top"/>
    </xf>
    <xf numFmtId="0" fontId="0" fillId="24" borderId="10" xfId="60" applyFont="1" applyFill="1" applyBorder="1" applyAlignment="1">
      <alignment/>
      <protection/>
    </xf>
    <xf numFmtId="0" fontId="21" fillId="0" borderId="10" xfId="60" applyFont="1" applyFill="1" applyBorder="1" applyAlignment="1">
      <alignment/>
      <protection/>
    </xf>
    <xf numFmtId="3" fontId="21" fillId="0" borderId="10" xfId="60" applyNumberFormat="1" applyFont="1" applyFill="1" applyBorder="1" applyAlignment="1">
      <alignment/>
      <protection/>
    </xf>
    <xf numFmtId="0" fontId="21" fillId="0" borderId="10" xfId="60" applyFont="1" applyFill="1" applyBorder="1" applyAlignment="1">
      <alignment horizontal="left" indent="5"/>
      <protection/>
    </xf>
    <xf numFmtId="3" fontId="21" fillId="0" borderId="10" xfId="0" applyNumberFormat="1" applyFont="1" applyFill="1" applyBorder="1" applyAlignment="1">
      <alignment horizontal="center"/>
    </xf>
    <xf numFmtId="0" fontId="27" fillId="0" borderId="0" xfId="60" applyFont="1" applyFill="1">
      <alignment/>
      <protection/>
    </xf>
    <xf numFmtId="3" fontId="21" fillId="24" borderId="10" xfId="60" applyNumberFormat="1" applyFont="1" applyFill="1" applyBorder="1">
      <alignment/>
      <protection/>
    </xf>
    <xf numFmtId="3" fontId="0" fillId="24" borderId="10" xfId="0" applyNumberFormat="1" applyFont="1" applyFill="1" applyBorder="1" applyAlignment="1">
      <alignment horizontal="center"/>
    </xf>
    <xf numFmtId="3" fontId="21" fillId="24" borderId="10" xfId="60" applyNumberFormat="1" applyFont="1" applyFill="1" applyBorder="1" applyAlignment="1">
      <alignment horizontal="right"/>
      <protection/>
    </xf>
    <xf numFmtId="3" fontId="21" fillId="0" borderId="10" xfId="60" applyNumberFormat="1" applyFont="1" applyFill="1" applyBorder="1" applyAlignment="1">
      <alignment horizontal="center" vertical="center"/>
      <protection/>
    </xf>
    <xf numFmtId="3" fontId="21" fillId="24" borderId="10" xfId="60" applyNumberFormat="1" applyFont="1" applyFill="1" applyBorder="1" applyAlignment="1">
      <alignment horizontal="right" vertical="center"/>
      <protection/>
    </xf>
    <xf numFmtId="3" fontId="35" fillId="24" borderId="10" xfId="60" applyNumberFormat="1" applyFont="1" applyFill="1" applyBorder="1">
      <alignment/>
      <protection/>
    </xf>
    <xf numFmtId="0" fontId="28" fillId="0" borderId="10" xfId="0" applyFont="1" applyFill="1" applyBorder="1" applyAlignment="1">
      <alignment horizontal="center" wrapText="1"/>
    </xf>
    <xf numFmtId="3" fontId="21" fillId="0" borderId="10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left" indent="5"/>
      <protection/>
    </xf>
    <xf numFmtId="0" fontId="34" fillId="0" borderId="0" xfId="60" applyFont="1" applyFill="1">
      <alignment/>
      <protection/>
    </xf>
    <xf numFmtId="0" fontId="20" fillId="0" borderId="10" xfId="60" applyFont="1" applyFill="1" applyBorder="1" applyAlignment="1">
      <alignment horizontal="left" indent="2"/>
      <protection/>
    </xf>
    <xf numFmtId="3" fontId="0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0" fillId="0" borderId="0" xfId="60" applyNumberFormat="1" applyFont="1" applyFill="1" applyAlignment="1">
      <alignment horizontal="left" vertical="center"/>
      <protection/>
    </xf>
    <xf numFmtId="0" fontId="0" fillId="26" borderId="0" xfId="60" applyFont="1" applyFill="1">
      <alignment/>
      <protection/>
    </xf>
    <xf numFmtId="3" fontId="21" fillId="2" borderId="10" xfId="60" applyNumberFormat="1" applyFont="1" applyFill="1" applyBorder="1" applyAlignment="1">
      <alignment horizontal="right"/>
      <protection/>
    </xf>
    <xf numFmtId="3" fontId="0" fillId="2" borderId="10" xfId="60" applyNumberFormat="1" applyFont="1" applyFill="1" applyBorder="1" applyAlignment="1">
      <alignment horizontal="right"/>
      <protection/>
    </xf>
    <xf numFmtId="3" fontId="0" fillId="2" borderId="10" xfId="60" applyNumberFormat="1" applyFont="1" applyFill="1" applyBorder="1">
      <alignment/>
      <protection/>
    </xf>
    <xf numFmtId="0" fontId="0" fillId="2" borderId="10" xfId="60" applyFont="1" applyFill="1" applyBorder="1">
      <alignment/>
      <protection/>
    </xf>
    <xf numFmtId="0" fontId="0" fillId="2" borderId="10" xfId="60" applyFont="1" applyFill="1" applyBorder="1" applyAlignment="1">
      <alignment/>
      <protection/>
    </xf>
    <xf numFmtId="3" fontId="0" fillId="2" borderId="10" xfId="60" applyNumberFormat="1" applyFont="1" applyFill="1" applyBorder="1" applyAlignment="1">
      <alignment horizontal="center"/>
      <protection/>
    </xf>
    <xf numFmtId="3" fontId="25" fillId="2" borderId="10" xfId="60" applyNumberFormat="1" applyFont="1" applyFill="1" applyBorder="1">
      <alignment/>
      <protection/>
    </xf>
    <xf numFmtId="49" fontId="20" fillId="2" borderId="10" xfId="0" applyNumberFormat="1" applyFont="1" applyFill="1" applyBorder="1" applyAlignment="1">
      <alignment horizontal="left" vertical="top"/>
    </xf>
    <xf numFmtId="0" fontId="0" fillId="10" borderId="0" xfId="60" applyFont="1" applyFill="1">
      <alignment/>
      <protection/>
    </xf>
    <xf numFmtId="3" fontId="21" fillId="2" borderId="10" xfId="60" applyNumberFormat="1" applyFont="1" applyFill="1" applyBorder="1" applyAlignment="1">
      <alignment horizontal="center"/>
      <protection/>
    </xf>
    <xf numFmtId="0" fontId="21" fillId="2" borderId="10" xfId="0" applyFont="1" applyFill="1" applyBorder="1" applyAlignment="1">
      <alignment/>
    </xf>
    <xf numFmtId="3" fontId="28" fillId="2" borderId="10" xfId="60" applyNumberFormat="1" applyFont="1" applyFill="1" applyBorder="1" applyAlignment="1">
      <alignment horizontal="center"/>
      <protection/>
    </xf>
    <xf numFmtId="3" fontId="28" fillId="2" borderId="10" xfId="60" applyNumberFormat="1" applyFont="1" applyFill="1" applyBorder="1" applyAlignment="1">
      <alignment horizontal="right"/>
      <protection/>
    </xf>
    <xf numFmtId="3" fontId="0" fillId="2" borderId="10" xfId="60" applyNumberFormat="1" applyFont="1" applyFill="1" applyBorder="1" applyAlignment="1" quotePrefix="1">
      <alignment horizontal="center"/>
      <protection/>
    </xf>
    <xf numFmtId="0" fontId="0" fillId="2" borderId="10" xfId="60" applyFont="1" applyFill="1" applyBorder="1" applyAlignment="1">
      <alignment horizontal="left" indent="4"/>
      <protection/>
    </xf>
    <xf numFmtId="0" fontId="0" fillId="2" borderId="10" xfId="60" applyFont="1" applyFill="1" applyBorder="1" applyAlignment="1">
      <alignment horizontal="left" indent="3"/>
      <protection/>
    </xf>
    <xf numFmtId="49" fontId="0" fillId="2" borderId="10" xfId="57" applyNumberFormat="1" applyFont="1" applyFill="1" applyBorder="1" applyAlignment="1">
      <alignment horizontal="center"/>
      <protection/>
    </xf>
    <xf numFmtId="3" fontId="21" fillId="2" borderId="10" xfId="60" applyNumberFormat="1" applyFont="1" applyFill="1" applyBorder="1" applyAlignment="1">
      <alignment horizontal="center"/>
      <protection/>
    </xf>
    <xf numFmtId="3" fontId="21" fillId="2" borderId="10" xfId="0" applyNumberFormat="1" applyFont="1" applyFill="1" applyBorder="1" applyAlignment="1">
      <alignment horizontal="center"/>
    </xf>
    <xf numFmtId="3" fontId="21" fillId="2" borderId="10" xfId="60" applyNumberFormat="1" applyFont="1" applyFill="1" applyBorder="1" applyAlignment="1">
      <alignment horizontal="right"/>
      <protection/>
    </xf>
    <xf numFmtId="3" fontId="20" fillId="25" borderId="10" xfId="60" applyNumberFormat="1" applyFont="1" applyFill="1" applyBorder="1" applyAlignment="1">
      <alignment horizontal="center"/>
      <protection/>
    </xf>
    <xf numFmtId="3" fontId="21" fillId="2" borderId="10" xfId="60" applyNumberFormat="1" applyFont="1" applyFill="1" applyBorder="1">
      <alignment/>
      <protection/>
    </xf>
    <xf numFmtId="3" fontId="0" fillId="2" borderId="10" xfId="0" applyNumberFormat="1" applyFont="1" applyFill="1" applyBorder="1" applyAlignment="1">
      <alignment horizontal="center"/>
    </xf>
    <xf numFmtId="3" fontId="19" fillId="2" borderId="10" xfId="60" applyNumberFormat="1" applyFont="1" applyFill="1" applyBorder="1">
      <alignment/>
      <protection/>
    </xf>
    <xf numFmtId="3" fontId="0" fillId="2" borderId="10" xfId="60" applyNumberFormat="1" applyFont="1" applyFill="1" applyBorder="1" applyAlignment="1">
      <alignment/>
      <protection/>
    </xf>
    <xf numFmtId="0" fontId="0" fillId="2" borderId="10" xfId="60" applyFont="1" applyFill="1" applyBorder="1" applyAlignment="1">
      <alignment horizontal="left" wrapText="1" indent="3"/>
      <protection/>
    </xf>
    <xf numFmtId="0" fontId="0" fillId="2" borderId="10" xfId="0" applyFont="1" applyFill="1" applyBorder="1" applyAlignment="1">
      <alignment horizontal="left" vertical="center"/>
    </xf>
    <xf numFmtId="0" fontId="0" fillId="2" borderId="10" xfId="60" applyFont="1" applyFill="1" applyBorder="1" applyAlignment="1">
      <alignment horizontal="left" wrapText="1" indent="5"/>
      <protection/>
    </xf>
    <xf numFmtId="0" fontId="0" fillId="2" borderId="10" xfId="60" applyFont="1" applyFill="1" applyBorder="1" applyAlignment="1">
      <alignment horizontal="left" indent="2"/>
      <protection/>
    </xf>
    <xf numFmtId="49" fontId="20" fillId="2" borderId="10" xfId="57" applyNumberFormat="1" applyFont="1" applyFill="1" applyBorder="1" applyAlignment="1">
      <alignment horizontal="left" vertical="top"/>
      <protection/>
    </xf>
    <xf numFmtId="0" fontId="0" fillId="2" borderId="10" xfId="57" applyFont="1" applyFill="1" applyBorder="1" applyAlignment="1">
      <alignment wrapText="1"/>
      <protection/>
    </xf>
    <xf numFmtId="3" fontId="27" fillId="2" borderId="10" xfId="0" applyNumberFormat="1" applyFont="1" applyFill="1" applyBorder="1" applyAlignment="1">
      <alignment horizontal="center"/>
    </xf>
    <xf numFmtId="3" fontId="21" fillId="2" borderId="10" xfId="60" applyNumberFormat="1" applyFont="1" applyFill="1" applyBorder="1">
      <alignment/>
      <protection/>
    </xf>
    <xf numFmtId="3" fontId="27" fillId="2" borderId="10" xfId="60" applyNumberFormat="1" applyFont="1" applyFill="1" applyBorder="1">
      <alignment/>
      <protection/>
    </xf>
    <xf numFmtId="3" fontId="21" fillId="22" borderId="10" xfId="60" applyNumberFormat="1" applyFont="1" applyFill="1" applyBorder="1" applyAlignment="1">
      <alignment horizontal="center" vertical="center"/>
      <protection/>
    </xf>
    <xf numFmtId="3" fontId="21" fillId="22" borderId="10" xfId="60" applyNumberFormat="1" applyFont="1" applyFill="1" applyBorder="1" applyAlignment="1">
      <alignment horizontal="right" vertical="center"/>
      <protection/>
    </xf>
    <xf numFmtId="3" fontId="21" fillId="7" borderId="10" xfId="60" applyNumberFormat="1" applyFont="1" applyFill="1" applyBorder="1" applyAlignment="1">
      <alignment horizontal="right"/>
      <protection/>
    </xf>
    <xf numFmtId="3" fontId="0" fillId="7" borderId="10" xfId="60" applyNumberFormat="1" applyFont="1" applyFill="1" applyBorder="1" applyAlignment="1">
      <alignment horizontal="right"/>
      <protection/>
    </xf>
    <xf numFmtId="0" fontId="0" fillId="7" borderId="10" xfId="60" applyFont="1" applyFill="1" applyBorder="1" applyAlignment="1" quotePrefix="1">
      <alignment horizontal="left"/>
      <protection/>
    </xf>
    <xf numFmtId="0" fontId="20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 applyAlignment="1" quotePrefix="1">
      <alignment/>
      <protection/>
    </xf>
    <xf numFmtId="0" fontId="0" fillId="7" borderId="10" xfId="60" applyFont="1" applyFill="1" applyBorder="1">
      <alignment/>
      <protection/>
    </xf>
    <xf numFmtId="16" fontId="0" fillId="7" borderId="10" xfId="60" applyNumberFormat="1" applyFont="1" applyFill="1" applyBorder="1" applyAlignment="1" quotePrefix="1">
      <alignment horizontal="left"/>
      <protection/>
    </xf>
    <xf numFmtId="3" fontId="0" fillId="7" borderId="10" xfId="60" applyNumberFormat="1" applyFont="1" applyFill="1" applyBorder="1">
      <alignment/>
      <protection/>
    </xf>
    <xf numFmtId="0" fontId="0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/>
    </xf>
    <xf numFmtId="3" fontId="20" fillId="7" borderId="10" xfId="0" applyNumberFormat="1" applyFont="1" applyFill="1" applyBorder="1" applyAlignment="1">
      <alignment/>
    </xf>
    <xf numFmtId="0" fontId="20" fillId="7" borderId="10" xfId="0" applyFont="1" applyFill="1" applyBorder="1" applyAlignment="1">
      <alignment wrapText="1"/>
    </xf>
    <xf numFmtId="0" fontId="20" fillId="7" borderId="10" xfId="60" applyFont="1" applyFill="1" applyBorder="1" applyAlignment="1">
      <alignment/>
      <protection/>
    </xf>
    <xf numFmtId="3" fontId="20" fillId="7" borderId="10" xfId="60" applyNumberFormat="1" applyFont="1" applyFill="1" applyBorder="1" applyAlignment="1">
      <alignment horizontal="right"/>
      <protection/>
    </xf>
    <xf numFmtId="0" fontId="20" fillId="7" borderId="10" xfId="60" applyFont="1" applyFill="1" applyBorder="1">
      <alignment/>
      <protection/>
    </xf>
    <xf numFmtId="0" fontId="20" fillId="7" borderId="10" xfId="60" applyFont="1" applyFill="1" applyBorder="1" applyAlignment="1" quotePrefix="1">
      <alignment horizontal="left"/>
      <protection/>
    </xf>
    <xf numFmtId="3" fontId="0" fillId="7" borderId="10" xfId="0" applyNumberFormat="1" applyFont="1" applyFill="1" applyBorder="1" applyAlignment="1">
      <alignment/>
    </xf>
    <xf numFmtId="16" fontId="20" fillId="7" borderId="10" xfId="60" applyNumberFormat="1" applyFont="1" applyFill="1" applyBorder="1" applyAlignment="1" quotePrefix="1">
      <alignment horizontal="left"/>
      <protection/>
    </xf>
    <xf numFmtId="3" fontId="20" fillId="7" borderId="10" xfId="60" applyNumberFormat="1" applyFont="1" applyFill="1" applyBorder="1">
      <alignment/>
      <protection/>
    </xf>
    <xf numFmtId="3" fontId="22" fillId="7" borderId="10" xfId="60" applyNumberFormat="1" applyFont="1" applyFill="1" applyBorder="1">
      <alignment/>
      <protection/>
    </xf>
    <xf numFmtId="16" fontId="20" fillId="7" borderId="10" xfId="60" applyNumberFormat="1" applyFont="1" applyFill="1" applyBorder="1" applyAlignment="1">
      <alignment horizontal="left"/>
      <protection/>
    </xf>
    <xf numFmtId="16" fontId="0" fillId="7" borderId="10" xfId="60" applyNumberFormat="1" applyFont="1" applyFill="1" applyBorder="1" applyAlignment="1">
      <alignment horizontal="left"/>
      <protection/>
    </xf>
    <xf numFmtId="188" fontId="20" fillId="7" borderId="10" xfId="0" applyNumberFormat="1" applyFont="1" applyFill="1" applyBorder="1" applyAlignment="1" applyProtection="1">
      <alignment horizontal="left" indent="4"/>
      <protection/>
    </xf>
    <xf numFmtId="0" fontId="20" fillId="7" borderId="10" xfId="60" applyFont="1" applyFill="1" applyBorder="1" applyAlignment="1">
      <alignment horizontal="left"/>
      <protection/>
    </xf>
    <xf numFmtId="0" fontId="23" fillId="7" borderId="10" xfId="0" applyFont="1" applyFill="1" applyBorder="1" applyAlignment="1">
      <alignment/>
    </xf>
    <xf numFmtId="3" fontId="25" fillId="7" borderId="10" xfId="60" applyNumberFormat="1" applyFont="1" applyFill="1" applyBorder="1">
      <alignment/>
      <protection/>
    </xf>
    <xf numFmtId="3" fontId="22" fillId="7" borderId="10" xfId="60" applyNumberFormat="1" applyFont="1" applyFill="1" applyBorder="1" applyAlignment="1">
      <alignment horizontal="right"/>
      <protection/>
    </xf>
    <xf numFmtId="3" fontId="21" fillId="7" borderId="10" xfId="60" applyNumberFormat="1" applyFont="1" applyFill="1" applyBorder="1" applyAlignment="1" quotePrefix="1">
      <alignment horizontal="center"/>
      <protection/>
    </xf>
    <xf numFmtId="49" fontId="21" fillId="7" borderId="10" xfId="0" applyNumberFormat="1" applyFont="1" applyFill="1" applyBorder="1" applyAlignment="1">
      <alignment horizontal="left" vertical="top"/>
    </xf>
    <xf numFmtId="0" fontId="27" fillId="7" borderId="10" xfId="60" applyFont="1" applyFill="1" applyBorder="1">
      <alignment/>
      <protection/>
    </xf>
    <xf numFmtId="3" fontId="21" fillId="7" borderId="10" xfId="60" applyNumberFormat="1" applyFont="1" applyFill="1" applyBorder="1" applyAlignment="1">
      <alignment horizontal="center"/>
      <protection/>
    </xf>
    <xf numFmtId="3" fontId="21" fillId="7" borderId="10" xfId="60" applyNumberFormat="1" applyFont="1" applyFill="1" applyBorder="1" applyAlignment="1">
      <alignment horizontal="center"/>
      <protection/>
    </xf>
    <xf numFmtId="0" fontId="27" fillId="7" borderId="10" xfId="0" applyFont="1" applyFill="1" applyBorder="1" applyAlignment="1">
      <alignment/>
    </xf>
    <xf numFmtId="3" fontId="0" fillId="7" borderId="10" xfId="60" applyNumberFormat="1" applyFont="1" applyFill="1" applyBorder="1" applyAlignment="1">
      <alignment horizontal="left"/>
      <protection/>
    </xf>
    <xf numFmtId="3" fontId="28" fillId="7" borderId="10" xfId="60" applyNumberFormat="1" applyFont="1" applyFill="1" applyBorder="1" applyAlignment="1">
      <alignment horizontal="center"/>
      <protection/>
    </xf>
    <xf numFmtId="3" fontId="28" fillId="7" borderId="10" xfId="60" applyNumberFormat="1" applyFont="1" applyFill="1" applyBorder="1" applyAlignment="1">
      <alignment horizontal="right"/>
      <protection/>
    </xf>
    <xf numFmtId="3" fontId="0" fillId="7" borderId="10" xfId="60" applyNumberFormat="1" applyFont="1" applyFill="1" applyBorder="1" applyAlignment="1">
      <alignment horizontal="center"/>
      <protection/>
    </xf>
    <xf numFmtId="0" fontId="0" fillId="7" borderId="10" xfId="60" applyFont="1" applyFill="1" applyBorder="1" applyAlignment="1">
      <alignment horizontal="left" indent="3"/>
      <protection/>
    </xf>
    <xf numFmtId="0" fontId="0" fillId="7" borderId="10" xfId="0" applyFont="1" applyFill="1" applyBorder="1" applyAlignment="1">
      <alignment horizontal="center"/>
    </xf>
    <xf numFmtId="0" fontId="25" fillId="7" borderId="10" xfId="60" applyFont="1" applyFill="1" applyBorder="1">
      <alignment/>
      <protection/>
    </xf>
    <xf numFmtId="3" fontId="0" fillId="7" borderId="10" xfId="60" applyNumberFormat="1" applyFont="1" applyFill="1" applyBorder="1" applyAlignment="1" quotePrefix="1">
      <alignment horizontal="center"/>
      <protection/>
    </xf>
    <xf numFmtId="0" fontId="0" fillId="7" borderId="10" xfId="0" applyFont="1" applyFill="1" applyBorder="1" applyAlignment="1">
      <alignment horizontal="left" vertical="top"/>
    </xf>
    <xf numFmtId="3" fontId="31" fillId="7" borderId="10" xfId="60" applyNumberFormat="1" applyFont="1" applyFill="1" applyBorder="1" applyAlignment="1">
      <alignment horizontal="center"/>
      <protection/>
    </xf>
    <xf numFmtId="0" fontId="28" fillId="7" borderId="10" xfId="0" applyFont="1" applyFill="1" applyBorder="1" applyAlignment="1">
      <alignment horizontal="center"/>
    </xf>
    <xf numFmtId="49" fontId="25" fillId="7" borderId="10" xfId="0" applyNumberFormat="1" applyFont="1" applyFill="1" applyBorder="1" applyAlignment="1">
      <alignment horizontal="center" vertical="top"/>
    </xf>
    <xf numFmtId="3" fontId="20" fillId="7" borderId="10" xfId="60" applyNumberFormat="1" applyFont="1" applyFill="1" applyBorder="1" applyAlignment="1">
      <alignment horizontal="center"/>
      <protection/>
    </xf>
    <xf numFmtId="3" fontId="19" fillId="7" borderId="10" xfId="60" applyNumberFormat="1" applyFont="1" applyFill="1" applyBorder="1" applyAlignment="1">
      <alignment horizontal="left"/>
      <protection/>
    </xf>
    <xf numFmtId="3" fontId="19" fillId="7" borderId="10" xfId="60" applyNumberFormat="1" applyFont="1" applyFill="1" applyBorder="1">
      <alignment/>
      <protection/>
    </xf>
    <xf numFmtId="0" fontId="32" fillId="7" borderId="10" xfId="60" applyFont="1" applyFill="1" applyBorder="1">
      <alignment/>
      <protection/>
    </xf>
    <xf numFmtId="3" fontId="28" fillId="7" borderId="10" xfId="60" applyNumberFormat="1" applyFont="1" applyFill="1" applyBorder="1" applyAlignment="1" quotePrefix="1">
      <alignment horizontal="right"/>
      <protection/>
    </xf>
    <xf numFmtId="3" fontId="0" fillId="7" borderId="10" xfId="60" applyNumberFormat="1" applyFont="1" applyFill="1" applyBorder="1" quotePrefix="1">
      <alignment/>
      <protection/>
    </xf>
    <xf numFmtId="3" fontId="21" fillId="7" borderId="10" xfId="60" applyNumberFormat="1" applyFont="1" applyFill="1" applyBorder="1" applyAlignment="1">
      <alignment horizontal="right"/>
      <protection/>
    </xf>
    <xf numFmtId="3" fontId="0" fillId="7" borderId="10" xfId="0" applyNumberFormat="1" applyFont="1" applyFill="1" applyBorder="1" applyAlignment="1">
      <alignment horizontal="center"/>
    </xf>
    <xf numFmtId="3" fontId="20" fillId="25" borderId="10" xfId="60" applyNumberFormat="1" applyFont="1" applyFill="1" applyBorder="1">
      <alignment/>
      <protection/>
    </xf>
    <xf numFmtId="3" fontId="21" fillId="7" borderId="10" xfId="60" applyNumberFormat="1" applyFont="1" applyFill="1" applyBorder="1">
      <alignment/>
      <protection/>
    </xf>
    <xf numFmtId="3" fontId="30" fillId="7" borderId="10" xfId="60" applyNumberFormat="1" applyFont="1" applyFill="1" applyBorder="1" applyAlignment="1">
      <alignment horizontal="center"/>
      <protection/>
    </xf>
    <xf numFmtId="0" fontId="0" fillId="7" borderId="10" xfId="60" applyFont="1" applyFill="1" applyBorder="1" applyAlignment="1">
      <alignment horizontal="left" indent="4"/>
      <protection/>
    </xf>
    <xf numFmtId="0" fontId="0" fillId="7" borderId="10" xfId="60" applyFont="1" applyFill="1" applyBorder="1" applyAlignment="1">
      <alignment horizontal="left" indent="5"/>
      <protection/>
    </xf>
    <xf numFmtId="3" fontId="21" fillId="7" borderId="10" xfId="0" applyNumberFormat="1" applyFont="1" applyFill="1" applyBorder="1" applyAlignment="1">
      <alignment horizontal="center"/>
    </xf>
    <xf numFmtId="49" fontId="20" fillId="7" borderId="10" xfId="0" applyNumberFormat="1" applyFont="1" applyFill="1" applyBorder="1" applyAlignment="1">
      <alignment horizontal="left" vertical="top"/>
    </xf>
    <xf numFmtId="0" fontId="0" fillId="7" borderId="10" xfId="60" applyFont="1" applyFill="1" applyBorder="1" applyAlignment="1">
      <alignment horizontal="left" wrapText="1" indent="3"/>
      <protection/>
    </xf>
    <xf numFmtId="0" fontId="19" fillId="7" borderId="10" xfId="60" applyFont="1" applyFill="1" applyBorder="1">
      <alignment/>
      <protection/>
    </xf>
    <xf numFmtId="0" fontId="28" fillId="7" borderId="10" xfId="0" applyFont="1" applyFill="1" applyBorder="1" applyAlignment="1">
      <alignment horizontal="center" wrapText="1"/>
    </xf>
    <xf numFmtId="0" fontId="20" fillId="0" borderId="0" xfId="60" applyFont="1" applyFill="1" applyBorder="1">
      <alignment/>
      <protection/>
    </xf>
    <xf numFmtId="0" fontId="22" fillId="0" borderId="0" xfId="60" applyFont="1" applyFill="1" applyBorder="1" applyAlignment="1">
      <alignment/>
      <protection/>
    </xf>
    <xf numFmtId="3" fontId="0" fillId="25" borderId="10" xfId="60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34" fillId="0" borderId="10" xfId="0" applyFont="1" applyFill="1" applyBorder="1" applyAlignment="1">
      <alignment horizontal="center"/>
    </xf>
    <xf numFmtId="3" fontId="34" fillId="24" borderId="10" xfId="60" applyNumberFormat="1" applyFont="1" applyFill="1" applyBorder="1" applyAlignment="1">
      <alignment horizontal="right"/>
      <protection/>
    </xf>
    <xf numFmtId="16" fontId="0" fillId="0" borderId="10" xfId="60" applyNumberFormat="1" applyFont="1" applyFill="1" applyBorder="1" applyAlignment="1" quotePrefix="1">
      <alignment horizontal="left" vertical="center"/>
      <protection/>
    </xf>
    <xf numFmtId="3" fontId="0" fillId="24" borderId="10" xfId="60" applyNumberFormat="1" applyFont="1" applyFill="1" applyBorder="1" applyAlignment="1">
      <alignment vertical="center"/>
      <protection/>
    </xf>
    <xf numFmtId="0" fontId="20" fillId="0" borderId="10" xfId="60" applyFont="1" applyFill="1" applyBorder="1" applyAlignment="1" quotePrefix="1">
      <alignment horizontal="left" vertical="center"/>
      <protection/>
    </xf>
    <xf numFmtId="3" fontId="20" fillId="0" borderId="10" xfId="60" applyNumberFormat="1" applyFont="1" applyFill="1" applyBorder="1" applyAlignment="1">
      <alignment horizontal="right" vertical="center"/>
      <protection/>
    </xf>
    <xf numFmtId="0" fontId="34" fillId="7" borderId="10" xfId="0" applyFont="1" applyFill="1" applyBorder="1" applyAlignment="1">
      <alignment horizontal="center"/>
    </xf>
    <xf numFmtId="3" fontId="34" fillId="7" borderId="10" xfId="60" applyNumberFormat="1" applyFont="1" applyFill="1" applyBorder="1" applyAlignment="1">
      <alignment horizontal="right"/>
      <protection/>
    </xf>
    <xf numFmtId="3" fontId="19" fillId="7" borderId="10" xfId="60" applyNumberFormat="1" applyFont="1" applyFill="1" applyBorder="1" applyAlignment="1">
      <alignment horizontal="right"/>
      <protection/>
    </xf>
    <xf numFmtId="49" fontId="20" fillId="0" borderId="10" xfId="57" applyNumberFormat="1" applyFont="1" applyFill="1" applyBorder="1" applyAlignment="1">
      <alignment horizontal="center"/>
      <protection/>
    </xf>
    <xf numFmtId="49" fontId="0" fillId="0" borderId="10" xfId="60" applyNumberFormat="1" applyFont="1" applyFill="1" applyBorder="1" applyAlignment="1">
      <alignment horizontal="center"/>
      <protection/>
    </xf>
    <xf numFmtId="49" fontId="0" fillId="2" borderId="10" xfId="60" applyNumberFormat="1" applyFont="1" applyFill="1" applyBorder="1" applyAlignment="1">
      <alignment horizontal="center"/>
      <protection/>
    </xf>
    <xf numFmtId="49" fontId="0" fillId="7" borderId="10" xfId="60" applyNumberFormat="1" applyFont="1" applyFill="1" applyBorder="1" applyAlignment="1">
      <alignment horizontal="center"/>
      <protection/>
    </xf>
    <xf numFmtId="0" fontId="20" fillId="0" borderId="10" xfId="60" applyFont="1" applyFill="1" applyBorder="1" applyAlignment="1">
      <alignment horizontal="left" vertical="center"/>
      <protection/>
    </xf>
    <xf numFmtId="3" fontId="22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0" xfId="60" applyNumberFormat="1" applyFont="1" applyFill="1" applyBorder="1" applyAlignment="1">
      <alignment horizontal="right" vertical="center"/>
      <protection/>
    </xf>
    <xf numFmtId="0" fontId="20" fillId="0" borderId="10" xfId="60" applyFont="1" applyFill="1" applyBorder="1" applyAlignment="1">
      <alignment horizontal="center"/>
      <protection/>
    </xf>
    <xf numFmtId="0" fontId="20" fillId="0" borderId="10" xfId="60" applyFont="1" applyFill="1" applyBorder="1" applyAlignment="1">
      <alignment horizontal="center" wrapText="1"/>
      <protection/>
    </xf>
    <xf numFmtId="16" fontId="21" fillId="0" borderId="10" xfId="60" applyNumberFormat="1" applyFont="1" applyFill="1" applyBorder="1" applyAlignment="1" quotePrefix="1">
      <alignment horizontal="left" vertical="center"/>
      <protection/>
    </xf>
    <xf numFmtId="0" fontId="34" fillId="24" borderId="10" xfId="0" applyFont="1" applyFill="1" applyBorder="1" applyAlignment="1">
      <alignment vertical="top" wrapText="1"/>
    </xf>
    <xf numFmtId="3" fontId="0" fillId="0" borderId="10" xfId="60" applyNumberFormat="1" applyFont="1" applyFill="1" applyBorder="1" applyAlignment="1">
      <alignment horizontal="left" vertical="center"/>
      <protection/>
    </xf>
    <xf numFmtId="0" fontId="21" fillId="7" borderId="10" xfId="60" applyFont="1" applyFill="1" applyBorder="1" applyAlignment="1">
      <alignment horizontal="center"/>
      <protection/>
    </xf>
    <xf numFmtId="49" fontId="27" fillId="7" borderId="10" xfId="0" applyNumberFormat="1" applyFont="1" applyFill="1" applyBorder="1" applyAlignment="1">
      <alignment horizontal="left" vertical="top"/>
    </xf>
    <xf numFmtId="0" fontId="21" fillId="7" borderId="10" xfId="0" applyFont="1" applyFill="1" applyBorder="1" applyAlignment="1">
      <alignment vertical="top" wrapText="1"/>
    </xf>
    <xf numFmtId="0" fontId="27" fillId="7" borderId="10" xfId="0" applyFont="1" applyFill="1" applyBorder="1" applyAlignment="1">
      <alignment vertical="top" wrapText="1"/>
    </xf>
    <xf numFmtId="3" fontId="20" fillId="0" borderId="10" xfId="60" applyNumberFormat="1" applyFont="1" applyFill="1" applyBorder="1" applyAlignment="1">
      <alignment horizontal="right" indent="2"/>
      <protection/>
    </xf>
    <xf numFmtId="0" fontId="21" fillId="24" borderId="10" xfId="60" applyFont="1" applyFill="1" applyBorder="1" applyAlignment="1">
      <alignment horizontal="left"/>
      <protection/>
    </xf>
    <xf numFmtId="0" fontId="0" fillId="24" borderId="10" xfId="60" applyFont="1" applyFill="1" applyBorder="1" applyAlignment="1" quotePrefix="1">
      <alignment horizontal="left"/>
      <protection/>
    </xf>
    <xf numFmtId="0" fontId="2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60" applyFont="1" applyFill="1" applyBorder="1" applyAlignment="1" quotePrefix="1">
      <alignment/>
      <protection/>
    </xf>
    <xf numFmtId="16" fontId="0" fillId="24" borderId="10" xfId="60" applyNumberFormat="1" applyFont="1" applyFill="1" applyBorder="1" applyAlignment="1" quotePrefix="1">
      <alignment horizontal="left"/>
      <protection/>
    </xf>
    <xf numFmtId="0" fontId="20" fillId="24" borderId="10" xfId="0" applyFont="1" applyFill="1" applyBorder="1" applyAlignment="1">
      <alignment/>
    </xf>
    <xf numFmtId="0" fontId="0" fillId="24" borderId="10" xfId="60" applyFont="1" applyFill="1" applyBorder="1">
      <alignment/>
      <protection/>
    </xf>
    <xf numFmtId="16" fontId="0" fillId="24" borderId="10" xfId="60" applyNumberFormat="1" applyFont="1" applyFill="1" applyBorder="1" applyAlignment="1">
      <alignment horizontal="center"/>
      <protection/>
    </xf>
    <xf numFmtId="0" fontId="0" fillId="24" borderId="10" xfId="0" applyFont="1" applyFill="1" applyBorder="1" applyAlignment="1">
      <alignment wrapText="1"/>
    </xf>
    <xf numFmtId="3" fontId="20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0" fontId="20" fillId="24" borderId="10" xfId="60" applyFont="1" applyFill="1" applyBorder="1" applyAlignment="1">
      <alignment/>
      <protection/>
    </xf>
    <xf numFmtId="3" fontId="20" fillId="24" borderId="10" xfId="60" applyNumberFormat="1" applyFont="1" applyFill="1" applyBorder="1" applyAlignment="1">
      <alignment horizontal="right"/>
      <protection/>
    </xf>
    <xf numFmtId="0" fontId="20" fillId="24" borderId="10" xfId="60" applyFont="1" applyFill="1" applyBorder="1" applyAlignment="1" quotePrefix="1">
      <alignment horizontal="left"/>
      <protection/>
    </xf>
    <xf numFmtId="0" fontId="20" fillId="24" borderId="10" xfId="60" applyFont="1" applyFill="1" applyBorder="1">
      <alignment/>
      <protection/>
    </xf>
    <xf numFmtId="16" fontId="20" fillId="24" borderId="10" xfId="60" applyNumberFormat="1" applyFont="1" applyFill="1" applyBorder="1" applyAlignment="1" quotePrefix="1">
      <alignment horizontal="left"/>
      <protection/>
    </xf>
    <xf numFmtId="3" fontId="0" fillId="24" borderId="10" xfId="0" applyNumberFormat="1" applyFont="1" applyFill="1" applyBorder="1" applyAlignment="1">
      <alignment/>
    </xf>
    <xf numFmtId="3" fontId="22" fillId="24" borderId="10" xfId="60" applyNumberFormat="1" applyFont="1" applyFill="1" applyBorder="1">
      <alignment/>
      <protection/>
    </xf>
    <xf numFmtId="0" fontId="0" fillId="24" borderId="10" xfId="0" applyFont="1" applyFill="1" applyBorder="1" applyAlignment="1" quotePrefix="1">
      <alignment/>
    </xf>
    <xf numFmtId="16" fontId="20" fillId="24" borderId="10" xfId="60" applyNumberFormat="1" applyFont="1" applyFill="1" applyBorder="1" applyAlignment="1">
      <alignment horizontal="left"/>
      <protection/>
    </xf>
    <xf numFmtId="16" fontId="0" fillId="24" borderId="10" xfId="60" applyNumberFormat="1" applyFont="1" applyFill="1" applyBorder="1" applyAlignment="1">
      <alignment horizontal="left"/>
      <protection/>
    </xf>
    <xf numFmtId="188" fontId="20" fillId="24" borderId="10" xfId="0" applyNumberFormat="1" applyFont="1" applyFill="1" applyBorder="1" applyAlignment="1" applyProtection="1">
      <alignment horizontal="left" indent="4"/>
      <protection/>
    </xf>
    <xf numFmtId="0" fontId="20" fillId="24" borderId="10" xfId="60" applyFont="1" applyFill="1" applyBorder="1" applyAlignment="1">
      <alignment horizontal="left"/>
      <protection/>
    </xf>
    <xf numFmtId="0" fontId="23" fillId="24" borderId="10" xfId="0" applyFont="1" applyFill="1" applyBorder="1" applyAlignment="1">
      <alignment/>
    </xf>
    <xf numFmtId="3" fontId="22" fillId="24" borderId="10" xfId="60" applyNumberFormat="1" applyFont="1" applyFill="1" applyBorder="1" applyAlignment="1">
      <alignment horizontal="right"/>
      <protection/>
    </xf>
    <xf numFmtId="3" fontId="21" fillId="24" borderId="10" xfId="60" applyNumberFormat="1" applyFont="1" applyFill="1" applyBorder="1" applyAlignment="1">
      <alignment horizontal="center" vertical="center"/>
      <protection/>
    </xf>
    <xf numFmtId="3" fontId="21" fillId="24" borderId="10" xfId="60" applyNumberFormat="1" applyFont="1" applyFill="1" applyBorder="1" applyAlignment="1" quotePrefix="1">
      <alignment horizontal="center"/>
      <protection/>
    </xf>
    <xf numFmtId="3" fontId="21" fillId="24" borderId="10" xfId="60" applyNumberFormat="1" applyFont="1" applyFill="1" applyBorder="1" applyAlignment="1">
      <alignment horizontal="center"/>
      <protection/>
    </xf>
    <xf numFmtId="0" fontId="27" fillId="24" borderId="10" xfId="60" applyFont="1" applyFill="1" applyBorder="1">
      <alignment/>
      <protection/>
    </xf>
    <xf numFmtId="0" fontId="27" fillId="24" borderId="10" xfId="0" applyFont="1" applyFill="1" applyBorder="1" applyAlignment="1">
      <alignment/>
    </xf>
    <xf numFmtId="3" fontId="28" fillId="24" borderId="10" xfId="60" applyNumberFormat="1" applyFont="1" applyFill="1" applyBorder="1" applyAlignment="1">
      <alignment horizontal="center"/>
      <protection/>
    </xf>
    <xf numFmtId="3" fontId="0" fillId="24" borderId="10" xfId="60" applyNumberFormat="1" applyFont="1" applyFill="1" applyBorder="1" applyAlignment="1" quotePrefix="1">
      <alignment horizontal="center"/>
      <protection/>
    </xf>
    <xf numFmtId="0" fontId="0" fillId="24" borderId="10" xfId="0" applyFont="1" applyFill="1" applyBorder="1" applyAlignment="1">
      <alignment horizontal="center"/>
    </xf>
    <xf numFmtId="49" fontId="0" fillId="24" borderId="10" xfId="57" applyNumberFormat="1" applyFont="1" applyFill="1" applyBorder="1" applyAlignment="1">
      <alignment horizontal="center"/>
      <protection/>
    </xf>
    <xf numFmtId="3" fontId="20" fillId="24" borderId="10" xfId="57" applyNumberFormat="1" applyFont="1" applyFill="1" applyBorder="1" applyAlignment="1">
      <alignment horizontal="left" vertical="top"/>
      <protection/>
    </xf>
    <xf numFmtId="0" fontId="28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top"/>
    </xf>
    <xf numFmtId="3" fontId="20" fillId="24" borderId="10" xfId="60" applyNumberFormat="1" applyFont="1" applyFill="1" applyBorder="1" applyAlignment="1">
      <alignment horizontal="center"/>
      <protection/>
    </xf>
    <xf numFmtId="3" fontId="21" fillId="24" borderId="10" xfId="60" applyNumberFormat="1" applyFont="1" applyFill="1" applyBorder="1" applyAlignment="1">
      <alignment horizontal="center"/>
      <protection/>
    </xf>
    <xf numFmtId="49" fontId="0" fillId="24" borderId="10" xfId="60" applyNumberFormat="1" applyFont="1" applyFill="1" applyBorder="1" applyAlignment="1">
      <alignment/>
      <protection/>
    </xf>
    <xf numFmtId="3" fontId="0" fillId="24" borderId="10" xfId="0" applyNumberFormat="1" applyFont="1" applyFill="1" applyBorder="1" applyAlignment="1">
      <alignment horizontal="right"/>
    </xf>
    <xf numFmtId="3" fontId="25" fillId="24" borderId="10" xfId="60" applyNumberFormat="1" applyFont="1" applyFill="1" applyBorder="1" applyAlignment="1">
      <alignment horizontal="right"/>
      <protection/>
    </xf>
    <xf numFmtId="49" fontId="21" fillId="7" borderId="10" xfId="60" applyNumberFormat="1" applyFont="1" applyFill="1" applyBorder="1" applyAlignment="1">
      <alignment horizontal="center"/>
      <protection/>
    </xf>
    <xf numFmtId="0" fontId="39" fillId="22" borderId="10" xfId="0" applyFont="1" applyFill="1" applyBorder="1" applyAlignment="1">
      <alignment vertical="center"/>
    </xf>
    <xf numFmtId="0" fontId="40" fillId="22" borderId="10" xfId="0" applyFont="1" applyFill="1" applyBorder="1" applyAlignment="1">
      <alignment horizontal="center" vertical="center"/>
    </xf>
    <xf numFmtId="3" fontId="0" fillId="0" borderId="10" xfId="60" applyNumberFormat="1" applyFont="1" applyFill="1" applyBorder="1" applyAlignment="1">
      <alignment vertical="center"/>
      <protection/>
    </xf>
    <xf numFmtId="49" fontId="21" fillId="0" borderId="10" xfId="60" applyNumberFormat="1" applyFont="1" applyFill="1" applyBorder="1" applyAlignment="1">
      <alignment horizontal="center"/>
      <protection/>
    </xf>
    <xf numFmtId="3" fontId="41" fillId="24" borderId="10" xfId="60" applyNumberFormat="1" applyFont="1" applyFill="1" applyBorder="1" applyAlignment="1">
      <alignment horizontal="center" vertical="center"/>
      <protection/>
    </xf>
    <xf numFmtId="3" fontId="21" fillId="24" borderId="10" xfId="60" applyNumberFormat="1" applyFont="1" applyFill="1" applyBorder="1" applyAlignment="1">
      <alignment horizontal="left" vertical="center"/>
      <protection/>
    </xf>
    <xf numFmtId="3" fontId="20" fillId="24" borderId="10" xfId="60" applyNumberFormat="1" applyFont="1" applyFill="1" applyBorder="1" applyAlignment="1">
      <alignment/>
      <protection/>
    </xf>
    <xf numFmtId="16" fontId="21" fillId="24" borderId="10" xfId="60" applyNumberFormat="1" applyFont="1" applyFill="1" applyBorder="1" applyAlignment="1" quotePrefix="1">
      <alignment horizontal="center" vertical="center"/>
      <protection/>
    </xf>
    <xf numFmtId="3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" fontId="20" fillId="0" borderId="10" xfId="60" applyNumberFormat="1" applyFont="1" applyFill="1" applyBorder="1" applyAlignment="1" quotePrefix="1">
      <alignment horizontal="center"/>
      <protection/>
    </xf>
    <xf numFmtId="0" fontId="0" fillId="2" borderId="10" xfId="0" applyFont="1" applyFill="1" applyBorder="1" applyAlignment="1">
      <alignment/>
    </xf>
    <xf numFmtId="0" fontId="0" fillId="24" borderId="10" xfId="60" applyFont="1" applyFill="1" applyBorder="1" applyAlignment="1">
      <alignment horizontal="left" indent="4"/>
      <protection/>
    </xf>
    <xf numFmtId="3" fontId="22" fillId="24" borderId="10" xfId="60" applyNumberFormat="1" applyFont="1" applyFill="1" applyBorder="1" applyAlignment="1">
      <alignment horizontal="right" vertical="center"/>
      <protection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vertical="top" wrapText="1"/>
    </xf>
    <xf numFmtId="3" fontId="0" fillId="24" borderId="10" xfId="60" applyNumberFormat="1" applyFont="1" applyFill="1" applyBorder="1" applyAlignment="1">
      <alignment horizontal="left"/>
      <protection/>
    </xf>
    <xf numFmtId="0" fontId="0" fillId="24" borderId="10" xfId="0" applyFont="1" applyFill="1" applyBorder="1" applyAlignment="1">
      <alignment/>
    </xf>
    <xf numFmtId="0" fontId="0" fillId="24" borderId="10" xfId="60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left" vertical="top"/>
    </xf>
    <xf numFmtId="49" fontId="0" fillId="2" borderId="11" xfId="0" applyNumberFormat="1" applyFont="1" applyFill="1" applyBorder="1" applyAlignment="1">
      <alignment horizontal="left" vertical="top"/>
    </xf>
    <xf numFmtId="49" fontId="0" fillId="2" borderId="12" xfId="0" applyNumberFormat="1" applyFont="1" applyFill="1" applyBorder="1" applyAlignment="1">
      <alignment horizontal="left" vertical="top"/>
    </xf>
    <xf numFmtId="0" fontId="21" fillId="2" borderId="10" xfId="0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 vertical="top"/>
    </xf>
    <xf numFmtId="0" fontId="0" fillId="7" borderId="10" xfId="0" applyFont="1" applyFill="1" applyBorder="1" applyAlignment="1">
      <alignment horizontal="left"/>
    </xf>
    <xf numFmtId="0" fontId="0" fillId="7" borderId="10" xfId="60" applyFont="1" applyFill="1" applyBorder="1" applyAlignment="1">
      <alignment horizontal="left"/>
      <protection/>
    </xf>
    <xf numFmtId="49" fontId="25" fillId="7" borderId="10" xfId="0" applyNumberFormat="1" applyFont="1" applyFill="1" applyBorder="1" applyAlignment="1">
      <alignment horizontal="left" vertical="top"/>
    </xf>
    <xf numFmtId="49" fontId="0" fillId="7" borderId="10" xfId="0" applyNumberFormat="1" applyFont="1" applyFill="1" applyBorder="1" applyAlignment="1">
      <alignment horizontal="left" vertical="top"/>
    </xf>
    <xf numFmtId="0" fontId="20" fillId="0" borderId="13" xfId="60" applyFont="1" applyFill="1" applyBorder="1" applyAlignment="1">
      <alignment horizontal="center" vertical="center" wrapText="1"/>
      <protection/>
    </xf>
    <xf numFmtId="4" fontId="21" fillId="0" borderId="10" xfId="60" applyNumberFormat="1" applyFont="1" applyFill="1" applyBorder="1" applyAlignment="1">
      <alignment horizontal="right" vertical="center"/>
      <protection/>
    </xf>
    <xf numFmtId="4" fontId="21" fillId="0" borderId="10" xfId="60" applyNumberFormat="1" applyFont="1" applyFill="1" applyBorder="1" applyAlignment="1">
      <alignment horizontal="right"/>
      <protection/>
    </xf>
    <xf numFmtId="4" fontId="20" fillId="0" borderId="10" xfId="60" applyNumberFormat="1" applyFont="1" applyFill="1" applyBorder="1" applyAlignment="1">
      <alignment horizontal="right"/>
      <protection/>
    </xf>
    <xf numFmtId="4" fontId="0" fillId="0" borderId="10" xfId="60" applyNumberFormat="1" applyFont="1" applyFill="1" applyBorder="1" applyAlignment="1">
      <alignment horizontal="right"/>
      <protection/>
    </xf>
    <xf numFmtId="4" fontId="0" fillId="0" borderId="10" xfId="60" applyNumberFormat="1" applyFont="1" applyFill="1" applyBorder="1">
      <alignment/>
      <protection/>
    </xf>
    <xf numFmtId="4" fontId="0" fillId="24" borderId="10" xfId="60" applyNumberFormat="1" applyFont="1" applyFill="1" applyBorder="1" applyAlignment="1">
      <alignment vertical="center"/>
      <protection/>
    </xf>
    <xf numFmtId="4" fontId="0" fillId="0" borderId="10" xfId="60" applyNumberFormat="1" applyFont="1" applyFill="1" applyBorder="1" applyAlignment="1">
      <alignment vertical="center"/>
      <protection/>
    </xf>
    <xf numFmtId="4" fontId="20" fillId="0" borderId="10" xfId="60" applyNumberFormat="1" applyFont="1" applyFill="1" applyBorder="1" applyAlignment="1">
      <alignment horizontal="right" vertical="center"/>
      <protection/>
    </xf>
    <xf numFmtId="4" fontId="20" fillId="24" borderId="10" xfId="60" applyNumberFormat="1" applyFont="1" applyFill="1" applyBorder="1">
      <alignment/>
      <protection/>
    </xf>
    <xf numFmtId="4" fontId="20" fillId="0" borderId="10" xfId="60" applyNumberFormat="1" applyFont="1" applyFill="1" applyBorder="1">
      <alignment/>
      <protection/>
    </xf>
    <xf numFmtId="4" fontId="22" fillId="0" borderId="10" xfId="60" applyNumberFormat="1" applyFont="1" applyFill="1" applyBorder="1">
      <alignment/>
      <protection/>
    </xf>
    <xf numFmtId="4" fontId="0" fillId="24" borderId="10" xfId="60" applyNumberFormat="1" applyFont="1" applyFill="1" applyBorder="1">
      <alignment/>
      <protection/>
    </xf>
    <xf numFmtId="4" fontId="0" fillId="24" borderId="10" xfId="60" applyNumberFormat="1" applyFont="1" applyFill="1" applyBorder="1" applyAlignment="1">
      <alignment horizontal="right"/>
      <protection/>
    </xf>
    <xf numFmtId="4" fontId="25" fillId="0" borderId="10" xfId="60" applyNumberFormat="1" applyFont="1" applyFill="1" applyBorder="1">
      <alignment/>
      <protection/>
    </xf>
    <xf numFmtId="4" fontId="22" fillId="0" borderId="10" xfId="60" applyNumberFormat="1" applyFont="1" applyFill="1" applyBorder="1" applyAlignment="1">
      <alignment horizontal="right" vertical="center"/>
      <protection/>
    </xf>
    <xf numFmtId="4" fontId="22" fillId="0" borderId="10" xfId="60" applyNumberFormat="1" applyFont="1" applyFill="1" applyBorder="1" applyAlignment="1">
      <alignment horizontal="right"/>
      <protection/>
    </xf>
    <xf numFmtId="4" fontId="21" fillId="24" borderId="10" xfId="60" applyNumberFormat="1" applyFont="1" applyFill="1" applyBorder="1" applyAlignment="1">
      <alignment horizontal="left" vertical="center"/>
      <protection/>
    </xf>
    <xf numFmtId="4" fontId="21" fillId="24" borderId="10" xfId="60" applyNumberFormat="1" applyFont="1" applyFill="1" applyBorder="1" applyAlignment="1">
      <alignment horizontal="right"/>
      <protection/>
    </xf>
    <xf numFmtId="4" fontId="28" fillId="0" borderId="10" xfId="60" applyNumberFormat="1" applyFont="1" applyFill="1" applyBorder="1" applyAlignment="1">
      <alignment horizontal="right" vertical="center"/>
      <protection/>
    </xf>
    <xf numFmtId="4" fontId="0" fillId="25" borderId="10" xfId="60" applyNumberFormat="1" applyFont="1" applyFill="1" applyBorder="1">
      <alignment/>
      <protection/>
    </xf>
    <xf numFmtId="4" fontId="20" fillId="0" borderId="10" xfId="57" applyNumberFormat="1" applyFont="1" applyFill="1" applyBorder="1" applyAlignment="1">
      <alignment horizontal="left" vertical="top"/>
      <protection/>
    </xf>
    <xf numFmtId="4" fontId="28" fillId="24" borderId="10" xfId="60" applyNumberFormat="1" applyFont="1" applyFill="1" applyBorder="1" applyAlignment="1">
      <alignment horizontal="right"/>
      <protection/>
    </xf>
    <xf numFmtId="4" fontId="25" fillId="24" borderId="10" xfId="60" applyNumberFormat="1" applyFont="1" applyFill="1" applyBorder="1">
      <alignment/>
      <protection/>
    </xf>
    <xf numFmtId="4" fontId="34" fillId="24" borderId="10" xfId="60" applyNumberFormat="1" applyFont="1" applyFill="1" applyBorder="1" applyAlignment="1">
      <alignment horizontal="right"/>
      <protection/>
    </xf>
    <xf numFmtId="4" fontId="25" fillId="24" borderId="10" xfId="60" applyNumberFormat="1" applyFont="1" applyFill="1" applyBorder="1" applyAlignment="1">
      <alignment vertical="center"/>
      <protection/>
    </xf>
    <xf numFmtId="4" fontId="19" fillId="24" borderId="10" xfId="60" applyNumberFormat="1" applyFont="1" applyFill="1" applyBorder="1">
      <alignment/>
      <protection/>
    </xf>
    <xf numFmtId="4" fontId="25" fillId="24" borderId="10" xfId="0" applyNumberFormat="1" applyFont="1" applyFill="1" applyBorder="1" applyAlignment="1">
      <alignment horizontal="right"/>
    </xf>
    <xf numFmtId="4" fontId="0" fillId="24" borderId="10" xfId="60" applyNumberFormat="1" applyFont="1" applyFill="1" applyBorder="1" applyAlignment="1" quotePrefix="1">
      <alignment horizontal="right"/>
      <protection/>
    </xf>
    <xf numFmtId="4" fontId="28" fillId="0" borderId="10" xfId="60" applyNumberFormat="1" applyFont="1" applyFill="1" applyBorder="1" applyAlignment="1">
      <alignment horizontal="right"/>
      <protection/>
    </xf>
    <xf numFmtId="4" fontId="25" fillId="0" borderId="10" xfId="60" applyNumberFormat="1" applyFont="1" applyFill="1" applyBorder="1" applyAlignment="1">
      <alignment horizontal="right" vertical="center"/>
      <protection/>
    </xf>
    <xf numFmtId="4" fontId="25" fillId="0" borderId="10" xfId="60" applyNumberFormat="1" applyFont="1" applyFill="1" applyBorder="1" applyAlignment="1">
      <alignment horizontal="right"/>
      <protection/>
    </xf>
    <xf numFmtId="4" fontId="22" fillId="25" borderId="10" xfId="60" applyNumberFormat="1" applyFont="1" applyFill="1" applyBorder="1">
      <alignment/>
      <protection/>
    </xf>
    <xf numFmtId="4" fontId="20" fillId="25" borderId="10" xfId="60" applyNumberFormat="1" applyFont="1" applyFill="1" applyBorder="1" applyAlignment="1">
      <alignment horizontal="right"/>
      <protection/>
    </xf>
    <xf numFmtId="4" fontId="21" fillId="0" borderId="10" xfId="60" applyNumberFormat="1" applyFont="1" applyFill="1" applyBorder="1">
      <alignment/>
      <protection/>
    </xf>
    <xf numFmtId="4" fontId="21" fillId="0" borderId="10" xfId="60" applyNumberFormat="1" applyFont="1" applyFill="1" applyBorder="1" applyAlignment="1">
      <alignment/>
      <protection/>
    </xf>
    <xf numFmtId="4" fontId="21" fillId="24" borderId="10" xfId="60" applyNumberFormat="1" applyFont="1" applyFill="1" applyBorder="1">
      <alignment/>
      <protection/>
    </xf>
    <xf numFmtId="4" fontId="21" fillId="24" borderId="10" xfId="60" applyNumberFormat="1" applyFont="1" applyFill="1" applyBorder="1" applyAlignment="1">
      <alignment horizontal="right"/>
      <protection/>
    </xf>
    <xf numFmtId="4" fontId="21" fillId="24" borderId="10" xfId="60" applyNumberFormat="1" applyFont="1" applyFill="1" applyBorder="1" applyAlignment="1">
      <alignment horizontal="right" vertical="center"/>
      <protection/>
    </xf>
    <xf numFmtId="4" fontId="35" fillId="24" borderId="10" xfId="60" applyNumberFormat="1" applyFont="1" applyFill="1" applyBorder="1">
      <alignment/>
      <protection/>
    </xf>
    <xf numFmtId="4" fontId="21" fillId="0" borderId="10" xfId="60" applyNumberFormat="1" applyFont="1" applyFill="1" applyBorder="1">
      <alignment/>
      <protection/>
    </xf>
    <xf numFmtId="4" fontId="0" fillId="0" borderId="10" xfId="60" applyNumberFormat="1" applyFont="1" applyFill="1" applyBorder="1" applyAlignment="1">
      <alignment horizontal="center"/>
      <protection/>
    </xf>
    <xf numFmtId="4" fontId="20" fillId="0" borderId="10" xfId="60" applyNumberFormat="1" applyFont="1" applyFill="1" applyBorder="1" applyAlignment="1">
      <alignment horizontal="center" wrapText="1"/>
      <protection/>
    </xf>
    <xf numFmtId="4" fontId="20" fillId="24" borderId="10" xfId="60" applyNumberFormat="1" applyFont="1" applyFill="1" applyBorder="1" applyAlignment="1">
      <alignment horizontal="right"/>
      <protection/>
    </xf>
    <xf numFmtId="4" fontId="22" fillId="24" borderId="10" xfId="60" applyNumberFormat="1" applyFont="1" applyFill="1" applyBorder="1">
      <alignment/>
      <protection/>
    </xf>
    <xf numFmtId="4" fontId="22" fillId="24" borderId="10" xfId="60" applyNumberFormat="1" applyFont="1" applyFill="1" applyBorder="1" applyAlignment="1">
      <alignment horizontal="right"/>
      <protection/>
    </xf>
    <xf numFmtId="4" fontId="20" fillId="24" borderId="10" xfId="57" applyNumberFormat="1" applyFont="1" applyFill="1" applyBorder="1" applyAlignment="1">
      <alignment horizontal="left" vertical="top"/>
      <protection/>
    </xf>
    <xf numFmtId="4" fontId="0" fillId="24" borderId="10" xfId="0" applyNumberFormat="1" applyFont="1" applyFill="1" applyBorder="1" applyAlignment="1">
      <alignment horizontal="right"/>
    </xf>
    <xf numFmtId="4" fontId="25" fillId="24" borderId="10" xfId="60" applyNumberFormat="1" applyFont="1" applyFill="1" applyBorder="1" applyAlignment="1">
      <alignment horizontal="right"/>
      <protection/>
    </xf>
    <xf numFmtId="4" fontId="0" fillId="2" borderId="10" xfId="60" applyNumberFormat="1" applyFont="1" applyFill="1" applyBorder="1">
      <alignment/>
      <protection/>
    </xf>
    <xf numFmtId="4" fontId="25" fillId="2" borderId="10" xfId="60" applyNumberFormat="1" applyFont="1" applyFill="1" applyBorder="1">
      <alignment/>
      <protection/>
    </xf>
    <xf numFmtId="4" fontId="28" fillId="2" borderId="10" xfId="60" applyNumberFormat="1" applyFont="1" applyFill="1" applyBorder="1" applyAlignment="1">
      <alignment horizontal="right"/>
      <protection/>
    </xf>
    <xf numFmtId="4" fontId="0" fillId="2" borderId="10" xfId="60" applyNumberFormat="1" applyFont="1" applyFill="1" applyBorder="1" applyAlignment="1">
      <alignment horizontal="right"/>
      <protection/>
    </xf>
    <xf numFmtId="4" fontId="21" fillId="2" borderId="10" xfId="60" applyNumberFormat="1" applyFont="1" applyFill="1" applyBorder="1">
      <alignment/>
      <protection/>
    </xf>
    <xf numFmtId="4" fontId="21" fillId="2" borderId="10" xfId="60" applyNumberFormat="1" applyFont="1" applyFill="1" applyBorder="1" applyAlignment="1">
      <alignment horizontal="right"/>
      <protection/>
    </xf>
    <xf numFmtId="4" fontId="21" fillId="2" borderId="10" xfId="60" applyNumberFormat="1" applyFont="1" applyFill="1" applyBorder="1" applyAlignment="1">
      <alignment horizontal="right"/>
      <protection/>
    </xf>
    <xf numFmtId="4" fontId="19" fillId="2" borderId="10" xfId="60" applyNumberFormat="1" applyFont="1" applyFill="1" applyBorder="1">
      <alignment/>
      <protection/>
    </xf>
    <xf numFmtId="4" fontId="21" fillId="2" borderId="10" xfId="60" applyNumberFormat="1" applyFont="1" applyFill="1" applyBorder="1">
      <alignment/>
      <protection/>
    </xf>
    <xf numFmtId="4" fontId="27" fillId="2" borderId="10" xfId="60" applyNumberFormat="1" applyFont="1" applyFill="1" applyBorder="1">
      <alignment/>
      <protection/>
    </xf>
    <xf numFmtId="4" fontId="21" fillId="22" borderId="10" xfId="60" applyNumberFormat="1" applyFont="1" applyFill="1" applyBorder="1" applyAlignment="1">
      <alignment horizontal="right" vertical="center"/>
      <protection/>
    </xf>
    <xf numFmtId="4" fontId="21" fillId="7" borderId="10" xfId="60" applyNumberFormat="1" applyFont="1" applyFill="1" applyBorder="1" applyAlignment="1">
      <alignment horizontal="right"/>
      <protection/>
    </xf>
    <xf numFmtId="4" fontId="0" fillId="7" borderId="10" xfId="60" applyNumberFormat="1" applyFont="1" applyFill="1" applyBorder="1" applyAlignment="1">
      <alignment horizontal="right"/>
      <protection/>
    </xf>
    <xf numFmtId="4" fontId="0" fillId="7" borderId="10" xfId="60" applyNumberFormat="1" applyFont="1" applyFill="1" applyBorder="1">
      <alignment/>
      <protection/>
    </xf>
    <xf numFmtId="4" fontId="20" fillId="7" borderId="10" xfId="60" applyNumberFormat="1" applyFont="1" applyFill="1" applyBorder="1" applyAlignment="1">
      <alignment horizontal="right"/>
      <protection/>
    </xf>
    <xf numFmtId="4" fontId="20" fillId="7" borderId="10" xfId="60" applyNumberFormat="1" applyFont="1" applyFill="1" applyBorder="1">
      <alignment/>
      <protection/>
    </xf>
    <xf numFmtId="4" fontId="22" fillId="7" borderId="10" xfId="60" applyNumberFormat="1" applyFont="1" applyFill="1" applyBorder="1">
      <alignment/>
      <protection/>
    </xf>
    <xf numFmtId="49" fontId="25" fillId="7" borderId="14" xfId="0" applyNumberFormat="1" applyFont="1" applyFill="1" applyBorder="1" applyAlignment="1">
      <alignment horizontal="left" vertical="top"/>
    </xf>
    <xf numFmtId="4" fontId="25" fillId="7" borderId="10" xfId="60" applyNumberFormat="1" applyFont="1" applyFill="1" applyBorder="1">
      <alignment/>
      <protection/>
    </xf>
    <xf numFmtId="4" fontId="22" fillId="7" borderId="10" xfId="60" applyNumberFormat="1" applyFont="1" applyFill="1" applyBorder="1" applyAlignment="1">
      <alignment horizontal="right"/>
      <protection/>
    </xf>
    <xf numFmtId="4" fontId="28" fillId="7" borderId="10" xfId="60" applyNumberFormat="1" applyFont="1" applyFill="1" applyBorder="1" applyAlignment="1">
      <alignment horizontal="right"/>
      <protection/>
    </xf>
    <xf numFmtId="4" fontId="19" fillId="7" borderId="10" xfId="60" applyNumberFormat="1" applyFont="1" applyFill="1" applyBorder="1" applyAlignment="1">
      <alignment horizontal="right"/>
      <protection/>
    </xf>
    <xf numFmtId="4" fontId="19" fillId="7" borderId="10" xfId="60" applyNumberFormat="1" applyFont="1" applyFill="1" applyBorder="1">
      <alignment/>
      <protection/>
    </xf>
    <xf numFmtId="4" fontId="34" fillId="7" borderId="10" xfId="60" applyNumberFormat="1" applyFont="1" applyFill="1" applyBorder="1" applyAlignment="1">
      <alignment horizontal="right"/>
      <protection/>
    </xf>
    <xf numFmtId="4" fontId="28" fillId="7" borderId="10" xfId="60" applyNumberFormat="1" applyFont="1" applyFill="1" applyBorder="1" applyAlignment="1" quotePrefix="1">
      <alignment horizontal="right"/>
      <protection/>
    </xf>
    <xf numFmtId="4" fontId="0" fillId="7" borderId="10" xfId="60" applyNumberFormat="1" applyFont="1" applyFill="1" applyBorder="1" quotePrefix="1">
      <alignment/>
      <protection/>
    </xf>
    <xf numFmtId="4" fontId="21" fillId="7" borderId="10" xfId="60" applyNumberFormat="1" applyFont="1" applyFill="1" applyBorder="1" applyAlignment="1">
      <alignment horizontal="right"/>
      <protection/>
    </xf>
    <xf numFmtId="4" fontId="20" fillId="25" borderId="10" xfId="60" applyNumberFormat="1" applyFont="1" applyFill="1" applyBorder="1">
      <alignment/>
      <protection/>
    </xf>
    <xf numFmtId="4" fontId="21" fillId="7" borderId="10" xfId="60" applyNumberFormat="1" applyFont="1" applyFill="1" applyBorder="1">
      <alignment/>
      <protection/>
    </xf>
    <xf numFmtId="49" fontId="20" fillId="0" borderId="10" xfId="60" applyNumberFormat="1" applyFont="1" applyFill="1" applyBorder="1" applyAlignment="1">
      <alignment horizontal="center"/>
      <protection/>
    </xf>
    <xf numFmtId="3" fontId="20" fillId="0" borderId="10" xfId="60" applyNumberFormat="1" applyFont="1" applyFill="1" applyBorder="1">
      <alignment/>
      <protection/>
    </xf>
    <xf numFmtId="4" fontId="20" fillId="0" borderId="10" xfId="60" applyNumberFormat="1" applyFont="1" applyFill="1" applyBorder="1">
      <alignment/>
      <protection/>
    </xf>
    <xf numFmtId="3" fontId="20" fillId="24" borderId="10" xfId="60" applyNumberFormat="1" applyFont="1" applyFill="1" applyBorder="1">
      <alignment/>
      <protection/>
    </xf>
    <xf numFmtId="4" fontId="20" fillId="24" borderId="10" xfId="60" applyNumberFormat="1" applyFont="1" applyFill="1" applyBorder="1">
      <alignment/>
      <protection/>
    </xf>
    <xf numFmtId="0" fontId="20" fillId="0" borderId="15" xfId="60" applyFont="1" applyFill="1" applyBorder="1" applyAlignment="1">
      <alignment horizontal="center" vertical="center" wrapText="1"/>
      <protection/>
    </xf>
    <xf numFmtId="0" fontId="20" fillId="0" borderId="16" xfId="60" applyFont="1" applyFill="1" applyBorder="1" applyAlignment="1">
      <alignment horizontal="center"/>
      <protection/>
    </xf>
    <xf numFmtId="0" fontId="21" fillId="0" borderId="14" xfId="0" applyFont="1" applyFill="1" applyBorder="1" applyAlignment="1">
      <alignment horizontal="left"/>
    </xf>
    <xf numFmtId="0" fontId="0" fillId="0" borderId="16" xfId="60" applyFont="1" applyFill="1" applyBorder="1" applyAlignment="1">
      <alignment horizontal="center"/>
      <protection/>
    </xf>
    <xf numFmtId="10" fontId="20" fillId="0" borderId="16" xfId="60" applyNumberFormat="1" applyFont="1" applyFill="1" applyBorder="1" applyAlignment="1">
      <alignment horizontal="right" vertical="center"/>
      <protection/>
    </xf>
    <xf numFmtId="0" fontId="20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/>
    </xf>
    <xf numFmtId="10" fontId="20" fillId="24" borderId="14" xfId="0" applyNumberFormat="1" applyFont="1" applyFill="1" applyBorder="1" applyAlignment="1">
      <alignment horizontal="center" vertical="center"/>
    </xf>
    <xf numFmtId="10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49" fontId="20" fillId="0" borderId="14" xfId="0" applyNumberFormat="1" applyFont="1" applyFill="1" applyBorder="1" applyAlignment="1">
      <alignment horizontal="left"/>
    </xf>
    <xf numFmtId="3" fontId="23" fillId="0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49" fontId="20" fillId="0" borderId="14" xfId="0" applyNumberFormat="1" applyFont="1" applyFill="1" applyBorder="1" applyAlignment="1">
      <alignment horizontal="left" vertical="top"/>
    </xf>
    <xf numFmtId="49" fontId="0" fillId="0" borderId="14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wrapText="1"/>
    </xf>
    <xf numFmtId="0" fontId="0" fillId="0" borderId="14" xfId="60" applyFont="1" applyFill="1" applyBorder="1">
      <alignment/>
      <protection/>
    </xf>
    <xf numFmtId="0" fontId="28" fillId="24" borderId="14" xfId="0" applyFont="1" applyFill="1" applyBorder="1" applyAlignment="1">
      <alignment horizontal="left"/>
    </xf>
    <xf numFmtId="0" fontId="0" fillId="0" borderId="14" xfId="60" applyFont="1" applyFill="1" applyBorder="1" applyAlignment="1">
      <alignment horizontal="left"/>
      <protection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left" vertical="top"/>
    </xf>
    <xf numFmtId="0" fontId="20" fillId="25" borderId="14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49" fontId="0" fillId="24" borderId="14" xfId="0" applyNumberFormat="1" applyFont="1" applyFill="1" applyBorder="1" applyAlignment="1">
      <alignment horizontal="left" vertical="top"/>
    </xf>
    <xf numFmtId="0" fontId="27" fillId="0" borderId="14" xfId="0" applyFont="1" applyFill="1" applyBorder="1" applyAlignment="1">
      <alignment/>
    </xf>
    <xf numFmtId="0" fontId="0" fillId="0" borderId="14" xfId="60" applyFont="1" applyFill="1" applyBorder="1" applyAlignment="1">
      <alignment horizontal="left" indent="6"/>
      <protection/>
    </xf>
    <xf numFmtId="0" fontId="0" fillId="24" borderId="14" xfId="0" applyFont="1" applyFill="1" applyBorder="1" applyAlignment="1">
      <alignment/>
    </xf>
    <xf numFmtId="0" fontId="28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/>
    </xf>
    <xf numFmtId="0" fontId="20" fillId="0" borderId="14" xfId="60" applyFont="1" applyFill="1" applyBorder="1" applyAlignment="1">
      <alignment horizontal="left" indent="2"/>
      <protection/>
    </xf>
    <xf numFmtId="0" fontId="20" fillId="24" borderId="14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9" fontId="20" fillId="24" borderId="14" xfId="0" applyNumberFormat="1" applyFont="1" applyFill="1" applyBorder="1" applyAlignment="1">
      <alignment horizontal="center"/>
    </xf>
    <xf numFmtId="3" fontId="20" fillId="24" borderId="14" xfId="0" applyNumberFormat="1" applyFont="1" applyFill="1" applyBorder="1" applyAlignment="1">
      <alignment/>
    </xf>
    <xf numFmtId="49" fontId="20" fillId="24" borderId="14" xfId="0" applyNumberFormat="1" applyFont="1" applyFill="1" applyBorder="1" applyAlignment="1">
      <alignment horizontal="left"/>
    </xf>
    <xf numFmtId="3" fontId="23" fillId="24" borderId="14" xfId="0" applyNumberFormat="1" applyFont="1" applyFill="1" applyBorder="1" applyAlignment="1">
      <alignment/>
    </xf>
    <xf numFmtId="3" fontId="24" fillId="24" borderId="14" xfId="0" applyNumberFormat="1" applyFont="1" applyFill="1" applyBorder="1" applyAlignment="1">
      <alignment/>
    </xf>
    <xf numFmtId="3" fontId="20" fillId="24" borderId="14" xfId="0" applyNumberFormat="1" applyFont="1" applyFill="1" applyBorder="1" applyAlignment="1">
      <alignment vertical="top"/>
    </xf>
    <xf numFmtId="0" fontId="0" fillId="24" borderId="14" xfId="0" applyFont="1" applyFill="1" applyBorder="1" applyAlignment="1">
      <alignment horizontal="left"/>
    </xf>
    <xf numFmtId="0" fontId="20" fillId="24" borderId="14" xfId="0" applyFont="1" applyFill="1" applyBorder="1" applyAlignment="1">
      <alignment vertical="top"/>
    </xf>
    <xf numFmtId="49" fontId="20" fillId="24" borderId="14" xfId="0" applyNumberFormat="1" applyFont="1" applyFill="1" applyBorder="1" applyAlignment="1">
      <alignment horizontal="left" vertical="top"/>
    </xf>
    <xf numFmtId="0" fontId="0" fillId="24" borderId="14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0" fontId="20" fillId="24" borderId="14" xfId="0" applyFont="1" applyFill="1" applyBorder="1" applyAlignment="1">
      <alignment horizontal="left"/>
    </xf>
    <xf numFmtId="0" fontId="0" fillId="24" borderId="14" xfId="0" applyNumberFormat="1" applyFont="1" applyFill="1" applyBorder="1" applyAlignment="1">
      <alignment horizontal="center"/>
    </xf>
    <xf numFmtId="49" fontId="0" fillId="24" borderId="14" xfId="0" applyNumberFormat="1" applyFont="1" applyFill="1" applyBorder="1" applyAlignment="1">
      <alignment wrapText="1"/>
    </xf>
    <xf numFmtId="0" fontId="0" fillId="24" borderId="14" xfId="60" applyFont="1" applyFill="1" applyBorder="1">
      <alignment/>
      <protection/>
    </xf>
    <xf numFmtId="0" fontId="37" fillId="24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7" fillId="2" borderId="14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left" vertical="top"/>
    </xf>
    <xf numFmtId="0" fontId="0" fillId="2" borderId="14" xfId="60" applyFont="1" applyFill="1" applyBorder="1" applyAlignment="1">
      <alignment horizontal="left" indent="6"/>
      <protection/>
    </xf>
    <xf numFmtId="0" fontId="0" fillId="2" borderId="14" xfId="60" applyFont="1" applyFill="1" applyBorder="1">
      <alignment/>
      <protection/>
    </xf>
    <xf numFmtId="49" fontId="20" fillId="2" borderId="14" xfId="0" applyNumberFormat="1" applyFont="1" applyFill="1" applyBorder="1" applyAlignment="1">
      <alignment horizontal="left" vertical="top"/>
    </xf>
    <xf numFmtId="49" fontId="0" fillId="2" borderId="14" xfId="0" applyNumberFormat="1" applyFont="1" applyFill="1" applyBorder="1" applyAlignment="1">
      <alignment horizontal="left" vertical="top"/>
    </xf>
    <xf numFmtId="0" fontId="29" fillId="2" borderId="14" xfId="0" applyFont="1" applyFill="1" applyBorder="1" applyAlignment="1">
      <alignment/>
    </xf>
    <xf numFmtId="0" fontId="0" fillId="2" borderId="14" xfId="60" applyFont="1" applyFill="1" applyBorder="1" applyAlignment="1">
      <alignment horizontal="left"/>
      <protection/>
    </xf>
    <xf numFmtId="49" fontId="20" fillId="2" borderId="14" xfId="57" applyNumberFormat="1" applyFont="1" applyFill="1" applyBorder="1" applyAlignment="1">
      <alignment horizontal="left" vertical="top"/>
      <protection/>
    </xf>
    <xf numFmtId="0" fontId="21" fillId="2" borderId="14" xfId="0" applyFont="1" applyFill="1" applyBorder="1" applyAlignment="1">
      <alignment/>
    </xf>
    <xf numFmtId="0" fontId="0" fillId="2" borderId="14" xfId="60" applyFont="1" applyFill="1" applyBorder="1" applyAlignment="1">
      <alignment horizontal="left" indent="3"/>
      <protection/>
    </xf>
    <xf numFmtId="0" fontId="20" fillId="7" borderId="14" xfId="0" applyFont="1" applyFill="1" applyBorder="1" applyAlignment="1">
      <alignment/>
    </xf>
    <xf numFmtId="0" fontId="20" fillId="7" borderId="14" xfId="0" applyFont="1" applyFill="1" applyBorder="1" applyAlignment="1">
      <alignment/>
    </xf>
    <xf numFmtId="9" fontId="20" fillId="7" borderId="14" xfId="0" applyNumberFormat="1" applyFont="1" applyFill="1" applyBorder="1" applyAlignment="1">
      <alignment/>
    </xf>
    <xf numFmtId="3" fontId="20" fillId="7" borderId="14" xfId="0" applyNumberFormat="1" applyFont="1" applyFill="1" applyBorder="1" applyAlignment="1">
      <alignment/>
    </xf>
    <xf numFmtId="3" fontId="23" fillId="7" borderId="14" xfId="0" applyNumberFormat="1" applyFont="1" applyFill="1" applyBorder="1" applyAlignment="1">
      <alignment/>
    </xf>
    <xf numFmtId="3" fontId="24" fillId="7" borderId="14" xfId="0" applyNumberFormat="1" applyFont="1" applyFill="1" applyBorder="1" applyAlignment="1">
      <alignment/>
    </xf>
    <xf numFmtId="3" fontId="20" fillId="7" borderId="14" xfId="0" applyNumberFormat="1" applyFont="1" applyFill="1" applyBorder="1" applyAlignment="1">
      <alignment vertical="top"/>
    </xf>
    <xf numFmtId="0" fontId="0" fillId="7" borderId="14" xfId="0" applyFont="1" applyFill="1" applyBorder="1" applyAlignment="1">
      <alignment horizontal="left"/>
    </xf>
    <xf numFmtId="0" fontId="20" fillId="7" borderId="14" xfId="0" applyFont="1" applyFill="1" applyBorder="1" applyAlignment="1">
      <alignment vertical="top"/>
    </xf>
    <xf numFmtId="49" fontId="20" fillId="7" borderId="14" xfId="0" applyNumberFormat="1" applyFont="1" applyFill="1" applyBorder="1" applyAlignment="1">
      <alignment horizontal="left"/>
    </xf>
    <xf numFmtId="0" fontId="39" fillId="22" borderId="14" xfId="0" applyFont="1" applyFill="1" applyBorder="1" applyAlignment="1">
      <alignment vertical="center"/>
    </xf>
    <xf numFmtId="49" fontId="21" fillId="7" borderId="14" xfId="0" applyNumberFormat="1" applyFont="1" applyFill="1" applyBorder="1" applyAlignment="1">
      <alignment horizontal="left" vertical="top"/>
    </xf>
    <xf numFmtId="0" fontId="21" fillId="7" borderId="14" xfId="0" applyFont="1" applyFill="1" applyBorder="1" applyAlignment="1">
      <alignment/>
    </xf>
    <xf numFmtId="49" fontId="0" fillId="7" borderId="14" xfId="0" applyNumberFormat="1" applyFont="1" applyFill="1" applyBorder="1" applyAlignment="1">
      <alignment horizontal="left" vertical="top"/>
    </xf>
    <xf numFmtId="0" fontId="0" fillId="7" borderId="14" xfId="0" applyFont="1" applyFill="1" applyBorder="1" applyAlignment="1">
      <alignment/>
    </xf>
    <xf numFmtId="0" fontId="29" fillId="7" borderId="14" xfId="0" applyFont="1" applyFill="1" applyBorder="1" applyAlignment="1">
      <alignment/>
    </xf>
    <xf numFmtId="0" fontId="20" fillId="7" borderId="14" xfId="0" applyFont="1" applyFill="1" applyBorder="1" applyAlignment="1">
      <alignment horizontal="left"/>
    </xf>
    <xf numFmtId="0" fontId="0" fillId="7" borderId="14" xfId="0" applyNumberFormat="1" applyFont="1" applyFill="1" applyBorder="1" applyAlignment="1">
      <alignment horizontal="center"/>
    </xf>
    <xf numFmtId="0" fontId="27" fillId="7" borderId="14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4" xfId="60" applyFont="1" applyFill="1" applyBorder="1" applyAlignment="1">
      <alignment horizontal="left"/>
      <protection/>
    </xf>
    <xf numFmtId="0" fontId="0" fillId="7" borderId="14" xfId="60" applyFont="1" applyFill="1" applyBorder="1">
      <alignment/>
      <protection/>
    </xf>
    <xf numFmtId="49" fontId="29" fillId="7" borderId="14" xfId="0" applyNumberFormat="1" applyFont="1" applyFill="1" applyBorder="1" applyAlignment="1">
      <alignment horizontal="left" vertical="top"/>
    </xf>
    <xf numFmtId="49" fontId="20" fillId="7" borderId="14" xfId="0" applyNumberFormat="1" applyFont="1" applyFill="1" applyBorder="1" applyAlignment="1">
      <alignment horizontal="left" vertical="top"/>
    </xf>
    <xf numFmtId="0" fontId="31" fillId="7" borderId="14" xfId="0" applyNumberFormat="1" applyFont="1" applyFill="1" applyBorder="1" applyAlignment="1">
      <alignment horizontal="center"/>
    </xf>
    <xf numFmtId="49" fontId="0" fillId="7" borderId="14" xfId="0" applyNumberFormat="1" applyFont="1" applyFill="1" applyBorder="1" applyAlignment="1">
      <alignment horizontal="left" vertical="top" wrapText="1"/>
    </xf>
    <xf numFmtId="0" fontId="0" fillId="7" borderId="14" xfId="60" applyFont="1" applyFill="1" applyBorder="1" applyAlignment="1">
      <alignment horizontal="left" indent="3"/>
      <protection/>
    </xf>
    <xf numFmtId="0" fontId="0" fillId="7" borderId="18" xfId="60" applyFont="1" applyFill="1" applyBorder="1" applyAlignment="1">
      <alignment horizontal="left" indent="3"/>
      <protection/>
    </xf>
    <xf numFmtId="0" fontId="0" fillId="7" borderId="19" xfId="60" applyFont="1" applyFill="1" applyBorder="1" applyAlignment="1">
      <alignment horizontal="left" indent="3"/>
      <protection/>
    </xf>
    <xf numFmtId="3" fontId="0" fillId="7" borderId="19" xfId="60" applyNumberFormat="1" applyFont="1" applyFill="1" applyBorder="1" applyAlignment="1">
      <alignment horizontal="center"/>
      <protection/>
    </xf>
    <xf numFmtId="3" fontId="0" fillId="7" borderId="19" xfId="60" applyNumberFormat="1" applyFont="1" applyFill="1" applyBorder="1">
      <alignment/>
      <protection/>
    </xf>
    <xf numFmtId="4" fontId="0" fillId="7" borderId="19" xfId="60" applyNumberFormat="1" applyFont="1" applyFill="1" applyBorder="1">
      <alignment/>
      <protection/>
    </xf>
    <xf numFmtId="4" fontId="20" fillId="0" borderId="19" xfId="60" applyNumberFormat="1" applyFont="1" applyFill="1" applyBorder="1" applyAlignment="1">
      <alignment horizontal="right" vertical="center"/>
      <protection/>
    </xf>
    <xf numFmtId="10" fontId="20" fillId="0" borderId="20" xfId="60" applyNumberFormat="1" applyFont="1" applyFill="1" applyBorder="1" applyAlignment="1">
      <alignment horizontal="right" vertical="center"/>
      <protection/>
    </xf>
    <xf numFmtId="4" fontId="20" fillId="25" borderId="10" xfId="60" applyNumberFormat="1" applyFont="1" applyFill="1" applyBorder="1" applyAlignment="1">
      <alignment horizontal="right" vertical="center"/>
      <protection/>
    </xf>
    <xf numFmtId="10" fontId="20" fillId="25" borderId="16" xfId="60" applyNumberFormat="1" applyFont="1" applyFill="1" applyBorder="1" applyAlignment="1">
      <alignment horizontal="right" vertical="center"/>
      <protection/>
    </xf>
    <xf numFmtId="10" fontId="21" fillId="0" borderId="16" xfId="60" applyNumberFormat="1" applyFont="1" applyFill="1" applyBorder="1" applyAlignment="1">
      <alignment horizontal="right" vertical="center"/>
      <protection/>
    </xf>
    <xf numFmtId="0" fontId="20" fillId="0" borderId="0" xfId="60" applyFont="1" applyFill="1" applyAlignment="1">
      <alignment horizontal="center"/>
      <protection/>
    </xf>
    <xf numFmtId="0" fontId="20" fillId="0" borderId="0" xfId="60" applyFont="1" applyFill="1" applyAlignment="1">
      <alignment horizontal="center"/>
      <protection/>
    </xf>
    <xf numFmtId="0" fontId="20" fillId="7" borderId="17" xfId="60" applyFont="1" applyFill="1" applyBorder="1" applyAlignment="1">
      <alignment horizontal="left"/>
      <protection/>
    </xf>
    <xf numFmtId="0" fontId="20" fillId="7" borderId="11" xfId="60" applyFont="1" applyFill="1" applyBorder="1" applyAlignment="1">
      <alignment horizontal="left"/>
      <protection/>
    </xf>
    <xf numFmtId="0" fontId="20" fillId="7" borderId="12" xfId="60" applyFont="1" applyFill="1" applyBorder="1" applyAlignment="1">
      <alignment horizontal="left"/>
      <protection/>
    </xf>
    <xf numFmtId="0" fontId="0" fillId="7" borderId="10" xfId="0" applyFont="1" applyFill="1" applyBorder="1" applyAlignment="1">
      <alignment horizontal="left" wrapText="1"/>
    </xf>
    <xf numFmtId="0" fontId="21" fillId="7" borderId="10" xfId="0" applyFont="1" applyFill="1" applyBorder="1" applyAlignment="1">
      <alignment horizontal="left"/>
    </xf>
    <xf numFmtId="49" fontId="0" fillId="7" borderId="14" xfId="0" applyNumberFormat="1" applyFont="1" applyFill="1" applyBorder="1" applyAlignment="1">
      <alignment horizontal="left" vertical="top"/>
    </xf>
    <xf numFmtId="49" fontId="0" fillId="7" borderId="10" xfId="0" applyNumberFormat="1" applyFont="1" applyFill="1" applyBorder="1" applyAlignment="1">
      <alignment horizontal="left" vertical="top"/>
    </xf>
    <xf numFmtId="49" fontId="0" fillId="7" borderId="21" xfId="0" applyNumberFormat="1" applyFont="1" applyFill="1" applyBorder="1" applyAlignment="1">
      <alignment horizontal="left" vertical="top"/>
    </xf>
    <xf numFmtId="49" fontId="0" fillId="7" borderId="12" xfId="0" applyNumberFormat="1" applyFont="1" applyFill="1" applyBorder="1" applyAlignment="1">
      <alignment horizontal="left" vertical="top"/>
    </xf>
    <xf numFmtId="0" fontId="29" fillId="7" borderId="14" xfId="0" applyFont="1" applyFill="1" applyBorder="1" applyAlignment="1">
      <alignment horizontal="left"/>
    </xf>
    <xf numFmtId="0" fontId="29" fillId="7" borderId="10" xfId="0" applyFont="1" applyFill="1" applyBorder="1" applyAlignment="1">
      <alignment horizontal="left"/>
    </xf>
    <xf numFmtId="49" fontId="0" fillId="7" borderId="14" xfId="0" applyNumberFormat="1" applyFont="1" applyFill="1" applyBorder="1" applyAlignment="1">
      <alignment horizontal="left" vertical="top" wrapText="1"/>
    </xf>
    <xf numFmtId="49" fontId="0" fillId="7" borderId="10" xfId="0" applyNumberFormat="1" applyFont="1" applyFill="1" applyBorder="1" applyAlignment="1">
      <alignment horizontal="left" vertical="top" wrapText="1"/>
    </xf>
    <xf numFmtId="49" fontId="0" fillId="7" borderId="10" xfId="0" applyNumberFormat="1" applyFont="1" applyFill="1" applyBorder="1" applyAlignment="1">
      <alignment horizontal="center" vertical="top" wrapText="1"/>
    </xf>
    <xf numFmtId="0" fontId="28" fillId="7" borderId="17" xfId="0" applyFont="1" applyFill="1" applyBorder="1" applyAlignment="1">
      <alignment horizontal="left"/>
    </xf>
    <xf numFmtId="0" fontId="28" fillId="7" borderId="11" xfId="0" applyFont="1" applyFill="1" applyBorder="1" applyAlignment="1">
      <alignment horizontal="left"/>
    </xf>
    <xf numFmtId="0" fontId="28" fillId="7" borderId="12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0" fontId="38" fillId="0" borderId="0" xfId="61" applyFont="1" applyFill="1" applyAlignment="1">
      <alignment horizontal="center"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20" fillId="0" borderId="2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1" fontId="20" fillId="0" borderId="28" xfId="59" applyNumberFormat="1" applyFont="1" applyFill="1" applyBorder="1" applyAlignment="1">
      <alignment horizontal="center" vertical="center" wrapText="1"/>
      <protection/>
    </xf>
    <xf numFmtId="1" fontId="20" fillId="0" borderId="10" xfId="59" applyNumberFormat="1" applyFont="1" applyFill="1" applyBorder="1" applyAlignment="1">
      <alignment horizontal="center" vertical="center" wrapText="1"/>
      <protection/>
    </xf>
    <xf numFmtId="0" fontId="20" fillId="0" borderId="15" xfId="60" applyFont="1" applyFill="1" applyBorder="1" applyAlignment="1">
      <alignment horizontal="center"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30" xfId="60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left"/>
    </xf>
    <xf numFmtId="0" fontId="0" fillId="7" borderId="14" xfId="0" applyFont="1" applyFill="1" applyBorder="1" applyAlignment="1">
      <alignment horizontal="left"/>
    </xf>
    <xf numFmtId="0" fontId="28" fillId="7" borderId="14" xfId="0" applyFont="1" applyFill="1" applyBorder="1" applyAlignment="1">
      <alignment horizontal="left" wrapText="1"/>
    </xf>
    <xf numFmtId="0" fontId="28" fillId="7" borderId="10" xfId="0" applyFont="1" applyFill="1" applyBorder="1" applyAlignment="1">
      <alignment horizontal="left" wrapText="1"/>
    </xf>
    <xf numFmtId="0" fontId="0" fillId="7" borderId="10" xfId="0" applyFont="1" applyFill="1" applyBorder="1" applyAlignment="1" quotePrefix="1">
      <alignment horizontal="left"/>
    </xf>
    <xf numFmtId="49" fontId="0" fillId="7" borderId="14" xfId="0" applyNumberFormat="1" applyFont="1" applyFill="1" applyBorder="1" applyAlignment="1">
      <alignment horizontal="left" vertical="center"/>
    </xf>
    <xf numFmtId="49" fontId="0" fillId="7" borderId="10" xfId="0" applyNumberFormat="1" applyFont="1" applyFill="1" applyBorder="1" applyAlignment="1">
      <alignment horizontal="left" vertical="center"/>
    </xf>
    <xf numFmtId="0" fontId="0" fillId="7" borderId="17" xfId="0" applyFont="1" applyFill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left"/>
    </xf>
    <xf numFmtId="0" fontId="28" fillId="7" borderId="14" xfId="0" applyFont="1" applyFill="1" applyBorder="1" applyAlignment="1">
      <alignment horizontal="left"/>
    </xf>
    <xf numFmtId="0" fontId="28" fillId="7" borderId="10" xfId="0" applyFont="1" applyFill="1" applyBorder="1" applyAlignment="1">
      <alignment horizontal="left"/>
    </xf>
    <xf numFmtId="0" fontId="32" fillId="7" borderId="21" xfId="60" applyFont="1" applyFill="1" applyBorder="1" applyAlignment="1">
      <alignment horizontal="left"/>
      <protection/>
    </xf>
    <xf numFmtId="0" fontId="32" fillId="7" borderId="12" xfId="60" applyFont="1" applyFill="1" applyBorder="1" applyAlignment="1">
      <alignment horizontal="left"/>
      <protection/>
    </xf>
    <xf numFmtId="0" fontId="21" fillId="7" borderId="10" xfId="0" applyFont="1" applyFill="1" applyBorder="1" applyAlignment="1">
      <alignment wrapText="1"/>
    </xf>
    <xf numFmtId="0" fontId="21" fillId="7" borderId="10" xfId="60" applyFont="1" applyFill="1" applyBorder="1" applyAlignment="1">
      <alignment horizontal="left"/>
      <protection/>
    </xf>
    <xf numFmtId="0" fontId="21" fillId="7" borderId="10" xfId="0" applyFont="1" applyFill="1" applyBorder="1" applyAlignment="1">
      <alignment horizontal="left" wrapText="1"/>
    </xf>
    <xf numFmtId="0" fontId="0" fillId="7" borderId="10" xfId="60" applyFont="1" applyFill="1" applyBorder="1" applyAlignment="1">
      <alignment horizontal="left"/>
      <protection/>
    </xf>
    <xf numFmtId="0" fontId="0" fillId="7" borderId="14" xfId="60" applyFont="1" applyFill="1" applyBorder="1" applyAlignment="1">
      <alignment horizontal="left"/>
      <protection/>
    </xf>
    <xf numFmtId="0" fontId="20" fillId="25" borderId="17" xfId="0" applyFont="1" applyFill="1" applyBorder="1" applyAlignment="1">
      <alignment horizontal="left"/>
    </xf>
    <xf numFmtId="0" fontId="20" fillId="25" borderId="11" xfId="0" applyFont="1" applyFill="1" applyBorder="1" applyAlignment="1">
      <alignment horizontal="left"/>
    </xf>
    <xf numFmtId="0" fontId="20" fillId="25" borderId="12" xfId="0" applyFont="1" applyFill="1" applyBorder="1" applyAlignment="1">
      <alignment horizontal="left"/>
    </xf>
    <xf numFmtId="0" fontId="19" fillId="7" borderId="14" xfId="0" applyFont="1" applyFill="1" applyBorder="1" applyAlignment="1">
      <alignment horizontal="left"/>
    </xf>
    <xf numFmtId="0" fontId="19" fillId="7" borderId="10" xfId="0" applyFont="1" applyFill="1" applyBorder="1" applyAlignment="1">
      <alignment horizontal="left"/>
    </xf>
    <xf numFmtId="0" fontId="20" fillId="25" borderId="14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34" fillId="7" borderId="21" xfId="0" applyFont="1" applyFill="1" applyBorder="1" applyAlignment="1">
      <alignment horizontal="left"/>
    </xf>
    <xf numFmtId="0" fontId="34" fillId="7" borderId="12" xfId="0" applyFont="1" applyFill="1" applyBorder="1" applyAlignment="1">
      <alignment horizontal="left"/>
    </xf>
    <xf numFmtId="0" fontId="21" fillId="7" borderId="10" xfId="60" applyFont="1" applyFill="1" applyBorder="1" applyAlignment="1">
      <alignment horizontal="center"/>
      <protection/>
    </xf>
    <xf numFmtId="0" fontId="28" fillId="7" borderId="21" xfId="0" applyFont="1" applyFill="1" applyBorder="1" applyAlignment="1">
      <alignment horizontal="left"/>
    </xf>
    <xf numFmtId="49" fontId="25" fillId="7" borderId="14" xfId="0" applyNumberFormat="1" applyFont="1" applyFill="1" applyBorder="1" applyAlignment="1">
      <alignment horizontal="left" vertical="top"/>
    </xf>
    <xf numFmtId="49" fontId="25" fillId="7" borderId="10" xfId="0" applyNumberFormat="1" applyFont="1" applyFill="1" applyBorder="1" applyAlignment="1">
      <alignment horizontal="left" vertical="top"/>
    </xf>
    <xf numFmtId="0" fontId="29" fillId="7" borderId="17" xfId="0" applyFont="1" applyFill="1" applyBorder="1" applyAlignment="1">
      <alignment horizontal="left"/>
    </xf>
    <xf numFmtId="0" fontId="29" fillId="7" borderId="11" xfId="0" applyFont="1" applyFill="1" applyBorder="1" applyAlignment="1">
      <alignment horizontal="left"/>
    </xf>
    <xf numFmtId="0" fontId="29" fillId="7" borderId="12" xfId="0" applyFont="1" applyFill="1" applyBorder="1" applyAlignment="1">
      <alignment horizontal="left"/>
    </xf>
    <xf numFmtId="49" fontId="0" fillId="7" borderId="21" xfId="60" applyNumberFormat="1" applyFont="1" applyFill="1" applyBorder="1" applyAlignment="1">
      <alignment horizontal="left"/>
      <protection/>
    </xf>
    <xf numFmtId="49" fontId="0" fillId="7" borderId="12" xfId="60" applyNumberFormat="1" applyFont="1" applyFill="1" applyBorder="1" applyAlignment="1">
      <alignment horizontal="left"/>
      <protection/>
    </xf>
    <xf numFmtId="49" fontId="21" fillId="7" borderId="14" xfId="0" applyNumberFormat="1" applyFont="1" applyFill="1" applyBorder="1" applyAlignment="1">
      <alignment horizontal="left" vertical="top" wrapText="1"/>
    </xf>
    <xf numFmtId="49" fontId="21" fillId="7" borderId="10" xfId="0" applyNumberFormat="1" applyFont="1" applyFill="1" applyBorder="1" applyAlignment="1">
      <alignment horizontal="left" vertical="top" wrapText="1"/>
    </xf>
    <xf numFmtId="49" fontId="21" fillId="7" borderId="17" xfId="0" applyNumberFormat="1" applyFont="1" applyFill="1" applyBorder="1" applyAlignment="1">
      <alignment horizontal="left" vertical="top"/>
    </xf>
    <xf numFmtId="49" fontId="21" fillId="7" borderId="11" xfId="0" applyNumberFormat="1" applyFont="1" applyFill="1" applyBorder="1" applyAlignment="1">
      <alignment horizontal="left" vertical="top"/>
    </xf>
    <xf numFmtId="49" fontId="21" fillId="7" borderId="12" xfId="0" applyNumberFormat="1" applyFont="1" applyFill="1" applyBorder="1" applyAlignment="1">
      <alignment horizontal="left" vertical="top"/>
    </xf>
    <xf numFmtId="0" fontId="0" fillId="7" borderId="21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10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1" xfId="0" applyFont="1" applyFill="1" applyBorder="1" applyAlignment="1">
      <alignment horizontal="left"/>
    </xf>
    <xf numFmtId="0" fontId="21" fillId="7" borderId="12" xfId="0" applyFont="1" applyFill="1" applyBorder="1" applyAlignment="1">
      <alignment horizontal="left"/>
    </xf>
    <xf numFmtId="49" fontId="29" fillId="7" borderId="14" xfId="0" applyNumberFormat="1" applyFont="1" applyFill="1" applyBorder="1" applyAlignment="1">
      <alignment horizontal="left" vertical="center"/>
    </xf>
    <xf numFmtId="49" fontId="29" fillId="7" borderId="10" xfId="0" applyNumberFormat="1" applyFont="1" applyFill="1" applyBorder="1" applyAlignment="1">
      <alignment horizontal="left" vertical="center"/>
    </xf>
    <xf numFmtId="49" fontId="21" fillId="7" borderId="14" xfId="0" applyNumberFormat="1" applyFont="1" applyFill="1" applyBorder="1" applyAlignment="1">
      <alignment horizontal="left" vertical="center" wrapText="1"/>
    </xf>
    <xf numFmtId="49" fontId="21" fillId="7" borderId="10" xfId="0" applyNumberFormat="1" applyFont="1" applyFill="1" applyBorder="1" applyAlignment="1">
      <alignment horizontal="left" vertical="center" wrapText="1"/>
    </xf>
    <xf numFmtId="0" fontId="21" fillId="7" borderId="14" xfId="0" applyFont="1" applyFill="1" applyBorder="1" applyAlignment="1">
      <alignment horizontal="left"/>
    </xf>
    <xf numFmtId="0" fontId="21" fillId="7" borderId="10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 vertical="top" wrapText="1"/>
    </xf>
    <xf numFmtId="0" fontId="20" fillId="7" borderId="10" xfId="0" applyFont="1" applyFill="1" applyBorder="1" applyAlignment="1">
      <alignment horizontal="left" vertical="top" wrapText="1"/>
    </xf>
    <xf numFmtId="0" fontId="0" fillId="7" borderId="14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7" borderId="14" xfId="60" applyFont="1" applyFill="1" applyBorder="1" applyAlignment="1">
      <alignment horizontal="center" wrapText="1"/>
      <protection/>
    </xf>
    <xf numFmtId="0" fontId="0" fillId="7" borderId="10" xfId="60" applyFont="1" applyFill="1" applyBorder="1" applyAlignment="1">
      <alignment horizontal="center" wrapText="1"/>
      <protection/>
    </xf>
    <xf numFmtId="0" fontId="20" fillId="7" borderId="14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3" fontId="0" fillId="7" borderId="10" xfId="0" applyNumberFormat="1" applyFont="1" applyFill="1" applyBorder="1" applyAlignment="1">
      <alignment horizontal="left" vertical="center" wrapText="1"/>
    </xf>
    <xf numFmtId="3" fontId="0" fillId="7" borderId="14" xfId="0" applyNumberFormat="1" applyFont="1" applyFill="1" applyBorder="1" applyAlignment="1">
      <alignment horizontal="left" vertical="center" wrapText="1"/>
    </xf>
    <xf numFmtId="0" fontId="20" fillId="7" borderId="17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0" fillId="7" borderId="14" xfId="0" applyFont="1" applyFill="1" applyBorder="1" applyAlignment="1">
      <alignment horizontal="left" wrapText="1"/>
    </xf>
    <xf numFmtId="3" fontId="20" fillId="7" borderId="17" xfId="0" applyNumberFormat="1" applyFont="1" applyFill="1" applyBorder="1" applyAlignment="1">
      <alignment horizontal="left"/>
    </xf>
    <xf numFmtId="3" fontId="20" fillId="7" borderId="11" xfId="0" applyNumberFormat="1" applyFont="1" applyFill="1" applyBorder="1" applyAlignment="1">
      <alignment horizontal="left"/>
    </xf>
    <xf numFmtId="3" fontId="20" fillId="7" borderId="12" xfId="0" applyNumberFormat="1" applyFont="1" applyFill="1" applyBorder="1" applyAlignment="1">
      <alignment horizontal="left"/>
    </xf>
    <xf numFmtId="3" fontId="20" fillId="7" borderId="14" xfId="0" applyNumberFormat="1" applyFont="1" applyFill="1" applyBorder="1" applyAlignment="1">
      <alignment horizontal="left"/>
    </xf>
    <xf numFmtId="3" fontId="20" fillId="7" borderId="10" xfId="0" applyNumberFormat="1" applyFont="1" applyFill="1" applyBorder="1" applyAlignment="1">
      <alignment horizontal="left"/>
    </xf>
    <xf numFmtId="49" fontId="20" fillId="7" borderId="14" xfId="0" applyNumberFormat="1" applyFont="1" applyFill="1" applyBorder="1" applyAlignment="1">
      <alignment horizontal="left"/>
    </xf>
    <xf numFmtId="49" fontId="20" fillId="7" borderId="10" xfId="0" applyNumberFormat="1" applyFont="1" applyFill="1" applyBorder="1" applyAlignment="1">
      <alignment horizontal="left"/>
    </xf>
    <xf numFmtId="3" fontId="20" fillId="7" borderId="14" xfId="0" applyNumberFormat="1" applyFont="1" applyFill="1" applyBorder="1" applyAlignment="1">
      <alignment horizontal="left" vertical="center" wrapText="1"/>
    </xf>
    <xf numFmtId="3" fontId="20" fillId="7" borderId="10" xfId="0" applyNumberFormat="1" applyFont="1" applyFill="1" applyBorder="1" applyAlignment="1">
      <alignment horizontal="left" vertical="center" wrapText="1"/>
    </xf>
    <xf numFmtId="0" fontId="20" fillId="7" borderId="14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49" fontId="29" fillId="2" borderId="14" xfId="0" applyNumberFormat="1" applyFont="1" applyFill="1" applyBorder="1" applyAlignment="1">
      <alignment horizontal="left" vertical="top"/>
    </xf>
    <xf numFmtId="49" fontId="29" fillId="2" borderId="10" xfId="0" applyNumberFormat="1" applyFont="1" applyFill="1" applyBorder="1" applyAlignment="1">
      <alignment horizontal="left" vertical="top"/>
    </xf>
    <xf numFmtId="0" fontId="0" fillId="2" borderId="17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4" xfId="60" applyFont="1" applyFill="1" applyBorder="1" applyAlignment="1">
      <alignment horizontal="left"/>
      <protection/>
    </xf>
    <xf numFmtId="0" fontId="0" fillId="2" borderId="10" xfId="60" applyFont="1" applyFill="1" applyBorder="1" applyAlignment="1">
      <alignment horizontal="left"/>
      <protection/>
    </xf>
    <xf numFmtId="0" fontId="21" fillId="2" borderId="14" xfId="60" applyFont="1" applyFill="1" applyBorder="1" applyAlignment="1">
      <alignment horizontal="left"/>
      <protection/>
    </xf>
    <xf numFmtId="0" fontId="21" fillId="2" borderId="10" xfId="60" applyFont="1" applyFill="1" applyBorder="1" applyAlignment="1">
      <alignment horizontal="left"/>
      <protection/>
    </xf>
    <xf numFmtId="49" fontId="0" fillId="2" borderId="14" xfId="0" applyNumberFormat="1" applyFont="1" applyFill="1" applyBorder="1" applyAlignment="1">
      <alignment horizontal="left" vertical="top"/>
    </xf>
    <xf numFmtId="49" fontId="0" fillId="2" borderId="10" xfId="0" applyNumberFormat="1" applyFont="1" applyFill="1" applyBorder="1" applyAlignment="1">
      <alignment horizontal="left" vertical="top"/>
    </xf>
    <xf numFmtId="0" fontId="20" fillId="2" borderId="17" xfId="60" applyFont="1" applyFill="1" applyBorder="1" applyAlignment="1">
      <alignment horizontal="left"/>
      <protection/>
    </xf>
    <xf numFmtId="0" fontId="20" fillId="2" borderId="11" xfId="60" applyFont="1" applyFill="1" applyBorder="1" applyAlignment="1">
      <alignment horizontal="left"/>
      <protection/>
    </xf>
    <xf numFmtId="0" fontId="20" fillId="2" borderId="12" xfId="60" applyFont="1" applyFill="1" applyBorder="1" applyAlignment="1">
      <alignment horizontal="left"/>
      <protection/>
    </xf>
    <xf numFmtId="0" fontId="39" fillId="22" borderId="17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/>
    </xf>
    <xf numFmtId="0" fontId="39" fillId="22" borderId="12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 horizontal="left" vertical="top"/>
    </xf>
    <xf numFmtId="49" fontId="0" fillId="2" borderId="12" xfId="0" applyNumberFormat="1" applyFont="1" applyFill="1" applyBorder="1" applyAlignment="1">
      <alignment horizontal="left" vertical="top"/>
    </xf>
    <xf numFmtId="0" fontId="21" fillId="2" borderId="10" xfId="0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left" vertical="top"/>
    </xf>
    <xf numFmtId="49" fontId="0" fillId="2" borderId="11" xfId="0" applyNumberFormat="1" applyFont="1" applyFill="1" applyBorder="1" applyAlignment="1">
      <alignment horizontal="left" vertical="top"/>
    </xf>
    <xf numFmtId="0" fontId="28" fillId="2" borderId="17" xfId="0" applyFont="1" applyFill="1" applyBorder="1" applyAlignment="1">
      <alignment horizontal="left"/>
    </xf>
    <xf numFmtId="0" fontId="28" fillId="2" borderId="11" xfId="0" applyFont="1" applyFill="1" applyBorder="1" applyAlignment="1">
      <alignment horizontal="left"/>
    </xf>
    <xf numFmtId="0" fontId="28" fillId="2" borderId="12" xfId="0" applyFont="1" applyFill="1" applyBorder="1" applyAlignment="1">
      <alignment horizontal="left"/>
    </xf>
    <xf numFmtId="0" fontId="28" fillId="2" borderId="14" xfId="0" applyFont="1" applyFill="1" applyBorder="1" applyAlignment="1">
      <alignment horizontal="left" wrapText="1"/>
    </xf>
    <xf numFmtId="0" fontId="28" fillId="2" borderId="10" xfId="0" applyFont="1" applyFill="1" applyBorder="1" applyAlignment="1">
      <alignment horizontal="left" wrapText="1"/>
    </xf>
    <xf numFmtId="0" fontId="21" fillId="2" borderId="14" xfId="60" applyFont="1" applyFill="1" applyBorder="1" applyAlignment="1">
      <alignment horizontal="center"/>
      <protection/>
    </xf>
    <xf numFmtId="0" fontId="21" fillId="2" borderId="10" xfId="60" applyFont="1" applyFill="1" applyBorder="1" applyAlignment="1">
      <alignment horizontal="center"/>
      <protection/>
    </xf>
    <xf numFmtId="0" fontId="28" fillId="2" borderId="14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left"/>
    </xf>
    <xf numFmtId="0" fontId="21" fillId="2" borderId="14" xfId="60" applyFont="1" applyFill="1" applyBorder="1" applyAlignment="1">
      <alignment horizontal="center" wrapText="1"/>
      <protection/>
    </xf>
    <xf numFmtId="0" fontId="21" fillId="2" borderId="10" xfId="60" applyFont="1" applyFill="1" applyBorder="1" applyAlignment="1">
      <alignment horizontal="center" wrapText="1"/>
      <protection/>
    </xf>
    <xf numFmtId="0" fontId="0" fillId="2" borderId="2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4" xfId="57" applyFont="1" applyFill="1" applyBorder="1" applyAlignment="1">
      <alignment horizontal="left"/>
      <protection/>
    </xf>
    <xf numFmtId="0" fontId="0" fillId="2" borderId="10" xfId="57" applyFont="1" applyFill="1" applyBorder="1" applyAlignment="1">
      <alignment horizontal="left"/>
      <protection/>
    </xf>
    <xf numFmtId="0" fontId="0" fillId="2" borderId="10" xfId="60" applyFont="1" applyFill="1" applyBorder="1" applyAlignment="1">
      <alignment horizontal="left" wrapText="1"/>
      <protection/>
    </xf>
    <xf numFmtId="0" fontId="21" fillId="2" borderId="14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left" wrapText="1"/>
    </xf>
    <xf numFmtId="0" fontId="0" fillId="2" borderId="21" xfId="60" applyFont="1" applyFill="1" applyBorder="1" applyAlignment="1">
      <alignment horizontal="left"/>
      <protection/>
    </xf>
    <xf numFmtId="0" fontId="0" fillId="2" borderId="12" xfId="60" applyFont="1" applyFill="1" applyBorder="1" applyAlignment="1">
      <alignment horizontal="left"/>
      <protection/>
    </xf>
    <xf numFmtId="0" fontId="21" fillId="2" borderId="21" xfId="60" applyFont="1" applyFill="1" applyBorder="1" applyAlignment="1">
      <alignment horizontal="left"/>
      <protection/>
    </xf>
    <xf numFmtId="0" fontId="21" fillId="2" borderId="12" xfId="60" applyFont="1" applyFill="1" applyBorder="1" applyAlignment="1">
      <alignment horizontal="left"/>
      <protection/>
    </xf>
    <xf numFmtId="49" fontId="0" fillId="2" borderId="14" xfId="0" applyNumberFormat="1" applyFont="1" applyFill="1" applyBorder="1" applyAlignment="1">
      <alignment horizontal="left" vertical="top" wrapText="1"/>
    </xf>
    <xf numFmtId="49" fontId="0" fillId="2" borderId="10" xfId="0" applyNumberFormat="1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4" borderId="14" xfId="57" applyFont="1" applyFill="1" applyBorder="1" applyAlignment="1">
      <alignment horizontal="left"/>
      <protection/>
    </xf>
    <xf numFmtId="0" fontId="0" fillId="24" borderId="10" xfId="57" applyFont="1" applyFill="1" applyBorder="1" applyAlignment="1">
      <alignment horizontal="left"/>
      <protection/>
    </xf>
    <xf numFmtId="0" fontId="21" fillId="24" borderId="14" xfId="60" applyFont="1" applyFill="1" applyBorder="1" applyAlignment="1">
      <alignment horizontal="center"/>
      <protection/>
    </xf>
    <xf numFmtId="0" fontId="21" fillId="24" borderId="10" xfId="60" applyFont="1" applyFill="1" applyBorder="1" applyAlignment="1">
      <alignment horizontal="center"/>
      <protection/>
    </xf>
    <xf numFmtId="0" fontId="0" fillId="24" borderId="17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4" xfId="60" applyFont="1" applyFill="1" applyBorder="1" applyAlignment="1">
      <alignment horizontal="left"/>
      <protection/>
    </xf>
    <xf numFmtId="0" fontId="0" fillId="24" borderId="10" xfId="60" applyFont="1" applyFill="1" applyBorder="1" applyAlignment="1">
      <alignment horizontal="left"/>
      <protection/>
    </xf>
    <xf numFmtId="0" fontId="0" fillId="24" borderId="14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28" fillId="24" borderId="17" xfId="0" applyFont="1" applyFill="1" applyBorder="1" applyAlignment="1">
      <alignment horizontal="left"/>
    </xf>
    <xf numFmtId="0" fontId="28" fillId="24" borderId="11" xfId="0" applyFont="1" applyFill="1" applyBorder="1" applyAlignment="1">
      <alignment horizontal="left"/>
    </xf>
    <xf numFmtId="0" fontId="28" fillId="24" borderId="12" xfId="0" applyFont="1" applyFill="1" applyBorder="1" applyAlignment="1">
      <alignment horizontal="left"/>
    </xf>
    <xf numFmtId="49" fontId="0" fillId="24" borderId="14" xfId="0" applyNumberFormat="1" applyFont="1" applyFill="1" applyBorder="1" applyAlignment="1">
      <alignment horizontal="left" vertical="top"/>
    </xf>
    <xf numFmtId="49" fontId="0" fillId="24" borderId="10" xfId="0" applyNumberFormat="1" applyFont="1" applyFill="1" applyBorder="1" applyAlignment="1">
      <alignment horizontal="left" vertical="top"/>
    </xf>
    <xf numFmtId="0" fontId="28" fillId="24" borderId="14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left"/>
    </xf>
    <xf numFmtId="49" fontId="29" fillId="24" borderId="14" xfId="0" applyNumberFormat="1" applyFont="1" applyFill="1" applyBorder="1" applyAlignment="1">
      <alignment horizontal="left" vertical="top"/>
    </xf>
    <xf numFmtId="49" fontId="29" fillId="24" borderId="10" xfId="0" applyNumberFormat="1" applyFont="1" applyFill="1" applyBorder="1" applyAlignment="1">
      <alignment horizontal="left" vertical="top"/>
    </xf>
    <xf numFmtId="49" fontId="0" fillId="24" borderId="10" xfId="0" applyNumberFormat="1" applyFont="1" applyFill="1" applyBorder="1" applyAlignment="1">
      <alignment horizontal="left" wrapText="1"/>
    </xf>
    <xf numFmtId="0" fontId="0" fillId="24" borderId="21" xfId="0" applyFont="1" applyFill="1" applyBorder="1" applyAlignment="1">
      <alignment horizontal="left"/>
    </xf>
    <xf numFmtId="0" fontId="28" fillId="24" borderId="21" xfId="0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 vertical="top"/>
    </xf>
    <xf numFmtId="49" fontId="0" fillId="24" borderId="11" xfId="0" applyNumberFormat="1" applyFont="1" applyFill="1" applyBorder="1" applyAlignment="1">
      <alignment horizontal="left" vertical="top"/>
    </xf>
    <xf numFmtId="49" fontId="0" fillId="24" borderId="12" xfId="0" applyNumberFormat="1" applyFont="1" applyFill="1" applyBorder="1" applyAlignment="1">
      <alignment horizontal="left" vertical="top"/>
    </xf>
    <xf numFmtId="0" fontId="0" fillId="24" borderId="21" xfId="60" applyFont="1" applyFill="1" applyBorder="1" applyAlignment="1">
      <alignment horizontal="left"/>
      <protection/>
    </xf>
    <xf numFmtId="0" fontId="0" fillId="24" borderId="12" xfId="60" applyFont="1" applyFill="1" applyBorder="1" applyAlignment="1">
      <alignment horizontal="left"/>
      <protection/>
    </xf>
    <xf numFmtId="49" fontId="0" fillId="24" borderId="17" xfId="0" applyNumberFormat="1" applyFont="1" applyFill="1" applyBorder="1" applyAlignment="1">
      <alignment vertical="top"/>
    </xf>
    <xf numFmtId="49" fontId="0" fillId="24" borderId="11" xfId="0" applyNumberFormat="1" applyFont="1" applyFill="1" applyBorder="1" applyAlignment="1">
      <alignment vertical="top"/>
    </xf>
    <xf numFmtId="49" fontId="0" fillId="24" borderId="12" xfId="0" applyNumberFormat="1" applyFont="1" applyFill="1" applyBorder="1" applyAlignment="1">
      <alignment vertical="top"/>
    </xf>
    <xf numFmtId="49" fontId="25" fillId="24" borderId="14" xfId="0" applyNumberFormat="1" applyFont="1" applyFill="1" applyBorder="1" applyAlignment="1">
      <alignment horizontal="left" vertical="top"/>
    </xf>
    <xf numFmtId="49" fontId="25" fillId="24" borderId="10" xfId="0" applyNumberFormat="1" applyFont="1" applyFill="1" applyBorder="1" applyAlignment="1">
      <alignment horizontal="left" vertical="top"/>
    </xf>
    <xf numFmtId="0" fontId="0" fillId="24" borderId="10" xfId="0" applyFont="1" applyFill="1" applyBorder="1" applyAlignment="1" quotePrefix="1">
      <alignment horizontal="left"/>
    </xf>
    <xf numFmtId="49" fontId="25" fillId="24" borderId="17" xfId="0" applyNumberFormat="1" applyFont="1" applyFill="1" applyBorder="1" applyAlignment="1">
      <alignment horizontal="left" vertical="top"/>
    </xf>
    <xf numFmtId="49" fontId="25" fillId="24" borderId="11" xfId="0" applyNumberFormat="1" applyFont="1" applyFill="1" applyBorder="1" applyAlignment="1">
      <alignment horizontal="left" vertical="top"/>
    </xf>
    <xf numFmtId="49" fontId="25" fillId="24" borderId="12" xfId="0" applyNumberFormat="1" applyFont="1" applyFill="1" applyBorder="1" applyAlignment="1">
      <alignment horizontal="left" vertical="top"/>
    </xf>
    <xf numFmtId="49" fontId="21" fillId="24" borderId="17" xfId="0" applyNumberFormat="1" applyFont="1" applyFill="1" applyBorder="1" applyAlignment="1">
      <alignment horizontal="left" vertical="top"/>
    </xf>
    <xf numFmtId="49" fontId="21" fillId="24" borderId="11" xfId="0" applyNumberFormat="1" applyFont="1" applyFill="1" applyBorder="1" applyAlignment="1">
      <alignment horizontal="left" vertical="top"/>
    </xf>
    <xf numFmtId="49" fontId="21" fillId="24" borderId="12" xfId="0" applyNumberFormat="1" applyFont="1" applyFill="1" applyBorder="1" applyAlignment="1">
      <alignment horizontal="left" vertical="top"/>
    </xf>
    <xf numFmtId="49" fontId="21" fillId="24" borderId="14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49" fontId="0" fillId="24" borderId="21" xfId="0" applyNumberFormat="1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/>
    </xf>
    <xf numFmtId="0" fontId="36" fillId="24" borderId="10" xfId="0" applyFont="1" applyFill="1" applyBorder="1" applyAlignment="1">
      <alignment horizontal="left"/>
    </xf>
    <xf numFmtId="0" fontId="21" fillId="24" borderId="17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49" fontId="21" fillId="24" borderId="14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left" vertical="center" wrapText="1"/>
    </xf>
    <xf numFmtId="0" fontId="0" fillId="24" borderId="14" xfId="60" applyFont="1" applyFill="1" applyBorder="1" applyAlignment="1">
      <alignment horizontal="center"/>
      <protection/>
    </xf>
    <xf numFmtId="0" fontId="0" fillId="24" borderId="10" xfId="60" applyFont="1" applyFill="1" applyBorder="1" applyAlignment="1">
      <alignment horizontal="center"/>
      <protection/>
    </xf>
    <xf numFmtId="0" fontId="0" fillId="24" borderId="14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41" fillId="24" borderId="17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2" xfId="0" applyFont="1" applyFill="1" applyBorder="1" applyAlignment="1">
      <alignment horizontal="center" vertical="center"/>
    </xf>
    <xf numFmtId="49" fontId="36" fillId="24" borderId="14" xfId="0" applyNumberFormat="1" applyFont="1" applyFill="1" applyBorder="1" applyAlignment="1">
      <alignment horizontal="left" vertical="top" wrapText="1"/>
    </xf>
    <xf numFmtId="49" fontId="36" fillId="24" borderId="10" xfId="0" applyNumberFormat="1" applyFont="1" applyFill="1" applyBorder="1" applyAlignment="1">
      <alignment horizontal="left" vertical="top" wrapText="1"/>
    </xf>
    <xf numFmtId="49" fontId="21" fillId="24" borderId="14" xfId="0" applyNumberFormat="1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0" fontId="20" fillId="24" borderId="14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20" fillId="24" borderId="14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/>
    </xf>
    <xf numFmtId="3" fontId="0" fillId="24" borderId="10" xfId="0" applyNumberFormat="1" applyFont="1" applyFill="1" applyBorder="1" applyAlignment="1">
      <alignment horizontal="left" vertical="center" wrapText="1"/>
    </xf>
    <xf numFmtId="3" fontId="20" fillId="24" borderId="14" xfId="0" applyNumberFormat="1" applyFont="1" applyFill="1" applyBorder="1" applyAlignment="1">
      <alignment horizontal="left"/>
    </xf>
    <xf numFmtId="3" fontId="20" fillId="24" borderId="10" xfId="0" applyNumberFormat="1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4" xfId="0" applyFont="1" applyFill="1" applyBorder="1" applyAlignment="1">
      <alignment horizontal="left" wrapText="1"/>
    </xf>
    <xf numFmtId="3" fontId="0" fillId="24" borderId="14" xfId="0" applyNumberFormat="1" applyFont="1" applyFill="1" applyBorder="1" applyAlignment="1">
      <alignment horizontal="left" vertical="center" wrapText="1"/>
    </xf>
    <xf numFmtId="3" fontId="0" fillId="24" borderId="10" xfId="60" applyNumberFormat="1" applyFont="1" applyFill="1" applyBorder="1" applyAlignment="1">
      <alignment horizontal="left"/>
      <protection/>
    </xf>
    <xf numFmtId="3" fontId="20" fillId="24" borderId="14" xfId="0" applyNumberFormat="1" applyFont="1" applyFill="1" applyBorder="1" applyAlignment="1">
      <alignment horizontal="left" vertical="center" wrapText="1"/>
    </xf>
    <xf numFmtId="3" fontId="20" fillId="24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quotePrefix="1">
      <alignment horizontal="left" vertical="center" wrapText="1"/>
    </xf>
    <xf numFmtId="49" fontId="20" fillId="24" borderId="10" xfId="0" applyNumberFormat="1" applyFont="1" applyFill="1" applyBorder="1" applyAlignment="1" quotePrefix="1">
      <alignment horizontal="left"/>
    </xf>
    <xf numFmtId="49" fontId="20" fillId="24" borderId="10" xfId="0" applyNumberFormat="1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0" fillId="0" borderId="14" xfId="60" applyFont="1" applyFill="1" applyBorder="1" applyAlignment="1">
      <alignment horizontal="left" wrapText="1"/>
      <protection/>
    </xf>
    <xf numFmtId="0" fontId="20" fillId="0" borderId="10" xfId="60" applyFont="1" applyFill="1" applyBorder="1" applyAlignment="1">
      <alignment horizontal="left" wrapText="1"/>
      <protection/>
    </xf>
    <xf numFmtId="0" fontId="41" fillId="24" borderId="17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2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left" vertical="top"/>
    </xf>
    <xf numFmtId="49" fontId="29" fillId="0" borderId="10" xfId="0" applyNumberFormat="1" applyFont="1" applyFill="1" applyBorder="1" applyAlignment="1">
      <alignment horizontal="left" vertical="top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4" xfId="57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horizontal="left"/>
      <protection/>
    </xf>
    <xf numFmtId="0" fontId="28" fillId="0" borderId="14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0" fillId="0" borderId="10" xfId="60" applyFont="1" applyFill="1" applyBorder="1" applyAlignment="1">
      <alignment horizontal="center"/>
      <protection/>
    </xf>
    <xf numFmtId="0" fontId="21" fillId="0" borderId="14" xfId="60" applyFont="1" applyFill="1" applyBorder="1" applyAlignment="1">
      <alignment horizontal="center"/>
      <protection/>
    </xf>
    <xf numFmtId="0" fontId="21" fillId="0" borderId="10" xfId="60" applyFont="1" applyFill="1" applyBorder="1" applyAlignment="1">
      <alignment horizontal="center"/>
      <protection/>
    </xf>
    <xf numFmtId="0" fontId="28" fillId="0" borderId="14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left" wrapText="1"/>
      <protection/>
    </xf>
    <xf numFmtId="0" fontId="0" fillId="0" borderId="14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21" fillId="0" borderId="14" xfId="60" applyFont="1" applyFill="1" applyBorder="1" applyAlignment="1">
      <alignment horizontal="center" wrapText="1"/>
      <protection/>
    </xf>
    <xf numFmtId="0" fontId="21" fillId="0" borderId="10" xfId="60" applyFont="1" applyFill="1" applyBorder="1" applyAlignment="1">
      <alignment horizontal="center" wrapText="1"/>
      <protection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/>
    </xf>
    <xf numFmtId="0" fontId="0" fillId="0" borderId="21" xfId="60" applyFont="1" applyFill="1" applyBorder="1" applyAlignment="1">
      <alignment horizontal="left"/>
      <protection/>
    </xf>
    <xf numFmtId="0" fontId="0" fillId="0" borderId="12" xfId="60" applyFont="1" applyFill="1" applyBorder="1" applyAlignment="1">
      <alignment horizontal="left"/>
      <protection/>
    </xf>
    <xf numFmtId="0" fontId="21" fillId="0" borderId="21" xfId="60" applyFont="1" applyFill="1" applyBorder="1" applyAlignment="1">
      <alignment horizontal="left"/>
      <protection/>
    </xf>
    <xf numFmtId="0" fontId="21" fillId="0" borderId="12" xfId="60" applyFont="1" applyFill="1" applyBorder="1" applyAlignment="1">
      <alignment horizontal="left"/>
      <protection/>
    </xf>
    <xf numFmtId="0" fontId="28" fillId="0" borderId="17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21" fillId="24" borderId="10" xfId="60" applyFont="1" applyFill="1" applyBorder="1" applyAlignment="1">
      <alignment horizontal="left"/>
      <protection/>
    </xf>
    <xf numFmtId="0" fontId="28" fillId="0" borderId="17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1" fillId="0" borderId="10" xfId="60" applyFont="1" applyFill="1" applyBorder="1" applyAlignment="1">
      <alignment horizontal="left"/>
      <protection/>
    </xf>
    <xf numFmtId="0" fontId="21" fillId="0" borderId="10" xfId="60" applyFont="1" applyFill="1" applyBorder="1" applyAlignment="1">
      <alignment/>
      <protection/>
    </xf>
    <xf numFmtId="0" fontId="19" fillId="0" borderId="14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30" fillId="0" borderId="10" xfId="60" applyFont="1" applyFill="1" applyBorder="1" applyAlignment="1">
      <alignment horizontal="left"/>
      <protection/>
    </xf>
    <xf numFmtId="0" fontId="20" fillId="25" borderId="17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horizontal="left" vertical="top"/>
    </xf>
    <xf numFmtId="49" fontId="25" fillId="0" borderId="10" xfId="0" applyNumberFormat="1" applyFont="1" applyFill="1" applyBorder="1" applyAlignment="1">
      <alignment horizontal="left" vertical="top"/>
    </xf>
    <xf numFmtId="0" fontId="28" fillId="0" borderId="21" xfId="0" applyFont="1" applyFill="1" applyBorder="1" applyAlignment="1">
      <alignment horizontal="left"/>
    </xf>
    <xf numFmtId="49" fontId="25" fillId="0" borderId="17" xfId="0" applyNumberFormat="1" applyFont="1" applyFill="1" applyBorder="1" applyAlignment="1">
      <alignment horizontal="left" vertical="top"/>
    </xf>
    <xf numFmtId="49" fontId="25" fillId="0" borderId="11" xfId="0" applyNumberFormat="1" applyFont="1" applyFill="1" applyBorder="1" applyAlignment="1">
      <alignment horizontal="left" vertical="top"/>
    </xf>
    <xf numFmtId="49" fontId="25" fillId="0" borderId="12" xfId="0" applyNumberFormat="1" applyFont="1" applyFill="1" applyBorder="1" applyAlignment="1">
      <alignment horizontal="left" vertical="top"/>
    </xf>
    <xf numFmtId="4" fontId="0" fillId="0" borderId="21" xfId="58" applyNumberFormat="1" applyFont="1" applyFill="1" applyBorder="1" applyAlignment="1">
      <alignment horizontal="left" vertical="top"/>
      <protection/>
    </xf>
    <xf numFmtId="4" fontId="0" fillId="0" borderId="12" xfId="58" applyNumberFormat="1" applyFont="1" applyFill="1" applyBorder="1" applyAlignment="1">
      <alignment horizontal="left" vertical="top"/>
      <protection/>
    </xf>
    <xf numFmtId="0" fontId="21" fillId="0" borderId="17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top"/>
    </xf>
    <xf numFmtId="49" fontId="21" fillId="0" borderId="11" xfId="0" applyNumberFormat="1" applyFont="1" applyFill="1" applyBorder="1" applyAlignment="1">
      <alignment horizontal="left" vertical="top"/>
    </xf>
    <xf numFmtId="49" fontId="21" fillId="0" borderId="12" xfId="0" applyNumberFormat="1" applyFont="1" applyFill="1" applyBorder="1" applyAlignment="1">
      <alignment horizontal="left" vertical="top"/>
    </xf>
    <xf numFmtId="0" fontId="36" fillId="0" borderId="14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left" vertical="top"/>
    </xf>
    <xf numFmtId="49" fontId="21" fillId="0" borderId="10" xfId="0" applyNumberFormat="1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0" fillId="0" borderId="14" xfId="60" applyFont="1" applyFill="1" applyBorder="1" applyAlignment="1">
      <alignment horizontal="center" wrapText="1"/>
      <protection/>
    </xf>
    <xf numFmtId="0" fontId="0" fillId="0" borderId="10" xfId="60" applyFont="1" applyFill="1" applyBorder="1" applyAlignment="1">
      <alignment horizontal="center" wrapText="1"/>
      <protection/>
    </xf>
    <xf numFmtId="0" fontId="39" fillId="24" borderId="14" xfId="0" applyFont="1" applyFill="1" applyBorder="1" applyAlignment="1">
      <alignment horizontal="left" vertical="center"/>
    </xf>
    <xf numFmtId="0" fontId="39" fillId="24" borderId="10" xfId="0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20" fillId="0" borderId="14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 quotePrefix="1">
      <alignment horizontal="left" vertical="center" wrapText="1"/>
    </xf>
    <xf numFmtId="49" fontId="20" fillId="0" borderId="10" xfId="0" applyNumberFormat="1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20" fillId="0" borderId="14" xfId="0" applyNumberFormat="1" applyFont="1" applyFill="1" applyBorder="1" applyAlignment="1">
      <alignment horizontal="left" vertical="top" wrapText="1"/>
    </xf>
    <xf numFmtId="3" fontId="20" fillId="0" borderId="17" xfId="0" applyNumberFormat="1" applyFont="1" applyFill="1" applyBorder="1" applyAlignment="1">
      <alignment horizontal="left"/>
    </xf>
    <xf numFmtId="3" fontId="20" fillId="0" borderId="11" xfId="0" applyNumberFormat="1" applyFont="1" applyFill="1" applyBorder="1" applyAlignment="1">
      <alignment horizontal="left"/>
    </xf>
    <xf numFmtId="3" fontId="20" fillId="0" borderId="12" xfId="0" applyNumberFormat="1" applyFont="1" applyFill="1" applyBorder="1" applyAlignment="1">
      <alignment horizontal="left"/>
    </xf>
    <xf numFmtId="3" fontId="20" fillId="0" borderId="14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 quotePrefix="1">
      <alignment horizontal="left"/>
    </xf>
    <xf numFmtId="49" fontId="20" fillId="0" borderId="10" xfId="0" applyNumberFormat="1" applyFont="1" applyFill="1" applyBorder="1" applyAlignment="1">
      <alignment horizontal="left"/>
    </xf>
    <xf numFmtId="0" fontId="2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0" fillId="0" borderId="0" xfId="60" applyFont="1" applyFill="1" applyAlignment="1">
      <alignment horizontal="left"/>
      <protection/>
    </xf>
    <xf numFmtId="0" fontId="0" fillId="24" borderId="21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2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" xfId="57"/>
    <cellStyle name="Normal_Foaie1 2" xfId="58"/>
    <cellStyle name="Normal_mach03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BUGET%20LOCAL%202009\_8%20Buget%202009-Iulie\Anexa%201%20-dec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g.dec cu realiz"/>
      <sheetName val="BUGET-dec.II."/>
      <sheetName val="Exec.31.12.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R1636"/>
  <sheetViews>
    <sheetView tabSelected="1" zoomScalePageLayoutView="0" workbookViewId="0" topLeftCell="A829">
      <selection activeCell="O24" sqref="O24"/>
    </sheetView>
  </sheetViews>
  <sheetFormatPr defaultColWidth="14.00390625" defaultRowHeight="12.75"/>
  <cols>
    <col min="1" max="1" width="10.28125" style="7" customWidth="1"/>
    <col min="2" max="2" width="14.421875" style="7" customWidth="1"/>
    <col min="3" max="3" width="38.57421875" style="7" customWidth="1"/>
    <col min="4" max="4" width="10.7109375" style="51" customWidth="1"/>
    <col min="5" max="5" width="13.7109375" style="7" customWidth="1"/>
    <col min="6" max="6" width="12.7109375" style="52" customWidth="1"/>
    <col min="7" max="7" width="2.00390625" style="52" hidden="1" customWidth="1"/>
    <col min="8" max="8" width="13.421875" style="52" customWidth="1"/>
    <col min="9" max="9" width="12.57421875" style="52" hidden="1" customWidth="1"/>
    <col min="10" max="10" width="12.8515625" style="52" hidden="1" customWidth="1"/>
    <col min="11" max="11" width="10.28125" style="52" customWidth="1"/>
    <col min="12" max="16384" width="14.00390625" style="7" customWidth="1"/>
  </cols>
  <sheetData>
    <row r="1" spans="1:11" ht="15" customHeight="1">
      <c r="A1" s="941" t="s">
        <v>506</v>
      </c>
      <c r="B1" s="941"/>
      <c r="C1" s="47"/>
      <c r="D1" s="7"/>
      <c r="E1" s="48"/>
      <c r="F1" s="48"/>
      <c r="G1" s="48"/>
      <c r="H1" s="48"/>
      <c r="I1" s="48"/>
      <c r="J1" s="48"/>
      <c r="K1" s="48"/>
    </row>
    <row r="2" spans="1:11" ht="15" customHeight="1">
      <c r="A2" s="941" t="s">
        <v>518</v>
      </c>
      <c r="B2" s="941"/>
      <c r="C2" s="941"/>
      <c r="D2" s="941"/>
      <c r="E2" s="941"/>
      <c r="F2" s="48"/>
      <c r="G2" s="48"/>
      <c r="H2" s="48"/>
      <c r="I2" s="48"/>
      <c r="J2" s="48"/>
      <c r="K2" s="48"/>
    </row>
    <row r="3" spans="1:6" ht="17.25" customHeight="1">
      <c r="A3" s="49"/>
      <c r="B3" s="49"/>
      <c r="C3" s="50"/>
      <c r="E3" s="48"/>
      <c r="F3" s="52" t="s">
        <v>569</v>
      </c>
    </row>
    <row r="4" spans="1:5" ht="18.75" customHeight="1">
      <c r="A4" s="8"/>
      <c r="B4" s="8"/>
      <c r="C4" s="9"/>
      <c r="E4" s="53"/>
    </row>
    <row r="5" spans="1:11" ht="18.75" customHeight="1">
      <c r="A5" s="566" t="s">
        <v>561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</row>
    <row r="6" spans="1:11" ht="18" customHeight="1">
      <c r="A6" s="567" t="s">
        <v>566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</row>
    <row r="7" spans="1:11" s="47" customFormat="1" ht="18" customHeight="1" thickBot="1">
      <c r="A7" s="8"/>
      <c r="B7" s="8"/>
      <c r="C7" s="9"/>
      <c r="D7" s="55"/>
      <c r="E7" s="48"/>
      <c r="F7" s="52"/>
      <c r="G7" s="52"/>
      <c r="H7" s="52"/>
      <c r="I7" s="52"/>
      <c r="J7" s="52"/>
      <c r="K7" s="52"/>
    </row>
    <row r="8" spans="1:11" s="47" customFormat="1" ht="20.25" customHeight="1">
      <c r="A8" s="568" t="s">
        <v>530</v>
      </c>
      <c r="B8" s="569"/>
      <c r="C8" s="570"/>
      <c r="D8" s="574" t="s">
        <v>430</v>
      </c>
      <c r="E8" s="576" t="s">
        <v>550</v>
      </c>
      <c r="F8" s="576" t="s">
        <v>567</v>
      </c>
      <c r="G8" s="576" t="s">
        <v>551</v>
      </c>
      <c r="H8" s="576" t="s">
        <v>568</v>
      </c>
      <c r="I8" s="435"/>
      <c r="J8" s="576" t="s">
        <v>552</v>
      </c>
      <c r="K8" s="578" t="s">
        <v>554</v>
      </c>
    </row>
    <row r="9" spans="1:12" s="56" customFormat="1" ht="39" customHeight="1">
      <c r="A9" s="571"/>
      <c r="B9" s="572"/>
      <c r="C9" s="573"/>
      <c r="D9" s="575"/>
      <c r="E9" s="577"/>
      <c r="F9" s="577"/>
      <c r="G9" s="577"/>
      <c r="H9" s="577"/>
      <c r="I9" s="352" t="s">
        <v>556</v>
      </c>
      <c r="J9" s="577"/>
      <c r="K9" s="579"/>
      <c r="L9" s="7"/>
    </row>
    <row r="10" spans="1:12" s="56" customFormat="1" ht="13.5" customHeight="1">
      <c r="A10" s="950">
        <v>0</v>
      </c>
      <c r="B10" s="951"/>
      <c r="C10" s="951"/>
      <c r="D10" s="10">
        <v>1</v>
      </c>
      <c r="E10" s="11">
        <v>2</v>
      </c>
      <c r="F10" s="270">
        <v>3</v>
      </c>
      <c r="G10" s="270">
        <v>4</v>
      </c>
      <c r="H10" s="270">
        <v>5</v>
      </c>
      <c r="I10" s="430" t="s">
        <v>557</v>
      </c>
      <c r="J10" s="270" t="s">
        <v>553</v>
      </c>
      <c r="K10" s="436" t="s">
        <v>555</v>
      </c>
      <c r="L10" s="7"/>
    </row>
    <row r="11" spans="1:12" s="56" customFormat="1" ht="26.25" customHeight="1" hidden="1">
      <c r="A11" s="437" t="s">
        <v>345</v>
      </c>
      <c r="B11" s="267"/>
      <c r="C11" s="268"/>
      <c r="D11" s="10"/>
      <c r="E11" s="11"/>
      <c r="F11" s="22"/>
      <c r="G11" s="22"/>
      <c r="H11" s="22"/>
      <c r="I11" s="22"/>
      <c r="J11" s="22"/>
      <c r="K11" s="438"/>
      <c r="L11" s="7"/>
    </row>
    <row r="12" spans="1:12" s="58" customFormat="1" ht="23.25" customHeight="1">
      <c r="A12" s="948" t="s">
        <v>0</v>
      </c>
      <c r="B12" s="949"/>
      <c r="C12" s="949"/>
      <c r="D12" s="272" t="s">
        <v>1</v>
      </c>
      <c r="E12" s="269">
        <f>E13+E117+E38+E100+E143+E158</f>
        <v>236169000</v>
      </c>
      <c r="F12" s="269">
        <f>F13+F117+F38+F100+F143+F158</f>
        <v>46073000</v>
      </c>
      <c r="G12" s="353">
        <f>G13+G117+G38+G100+G143+G158</f>
        <v>42576639.14</v>
      </c>
      <c r="H12" s="353">
        <f>H13+H117+H38+H100+H143+H158</f>
        <v>42576639.14</v>
      </c>
      <c r="I12" s="360">
        <f>G12-H12</f>
        <v>0</v>
      </c>
      <c r="J12" s="353">
        <f>F12-G12</f>
        <v>3496360.8599999994</v>
      </c>
      <c r="K12" s="439">
        <f>H12/F12</f>
        <v>0.9241125852451545</v>
      </c>
      <c r="L12" s="47"/>
    </row>
    <row r="13" spans="1:12" s="58" customFormat="1" ht="17.25" customHeight="1">
      <c r="A13" s="944" t="s">
        <v>2</v>
      </c>
      <c r="B13" s="945"/>
      <c r="C13" s="945"/>
      <c r="D13" s="266" t="s">
        <v>3</v>
      </c>
      <c r="E13" s="12">
        <f>E14-E38+E105-E100+E112</f>
        <v>81826000</v>
      </c>
      <c r="F13" s="12">
        <f>F14-F38+F105-F100+F112</f>
        <v>15282000</v>
      </c>
      <c r="G13" s="12">
        <f>G14-G38+G105-G100+G112</f>
        <v>20419566.93</v>
      </c>
      <c r="H13" s="354">
        <f>H14-H38+H105-H100+H112</f>
        <v>20419566.93</v>
      </c>
      <c r="I13" s="360">
        <f aca="true" t="shared" si="0" ref="I13:I76">G13-H13</f>
        <v>0</v>
      </c>
      <c r="J13" s="354">
        <f aca="true" t="shared" si="1" ref="J13:J76">F13-G13</f>
        <v>-5137566.93</v>
      </c>
      <c r="K13" s="439">
        <f aca="true" t="shared" si="2" ref="K13:K71">H13/F13</f>
        <v>1.336184199057715</v>
      </c>
      <c r="L13" s="47"/>
    </row>
    <row r="14" spans="1:12" ht="15.75" customHeight="1">
      <c r="A14" s="920" t="s">
        <v>4</v>
      </c>
      <c r="B14" s="921"/>
      <c r="C14" s="921"/>
      <c r="D14" s="15" t="s">
        <v>5</v>
      </c>
      <c r="E14" s="13">
        <f>E15+E59</f>
        <v>144465000</v>
      </c>
      <c r="F14" s="13">
        <f>F15+F59</f>
        <v>24756000</v>
      </c>
      <c r="G14" s="355">
        <f>G15+G59</f>
        <v>28948971.09</v>
      </c>
      <c r="H14" s="355">
        <f>H15+H59</f>
        <v>28948971.09</v>
      </c>
      <c r="I14" s="360">
        <f t="shared" si="0"/>
        <v>0</v>
      </c>
      <c r="J14" s="360">
        <f t="shared" si="1"/>
        <v>-4192971.09</v>
      </c>
      <c r="K14" s="439">
        <f t="shared" si="2"/>
        <v>1.1693719134755212</v>
      </c>
      <c r="L14" s="47"/>
    </row>
    <row r="15" spans="1:12" ht="15.75" customHeight="1">
      <c r="A15" s="920" t="s">
        <v>6</v>
      </c>
      <c r="B15" s="921"/>
      <c r="C15" s="921"/>
      <c r="D15" s="15" t="s">
        <v>7</v>
      </c>
      <c r="E15" s="14">
        <f>E16+E28+E37+E56+E31</f>
        <v>133370000</v>
      </c>
      <c r="F15" s="14">
        <f>F16+F28+F37+F56+F31</f>
        <v>22599000</v>
      </c>
      <c r="G15" s="356">
        <f>G16+G28+G37+G56+G31</f>
        <v>27020935.6</v>
      </c>
      <c r="H15" s="356">
        <f>H16+H28+H37+H56+H31</f>
        <v>27020935.6</v>
      </c>
      <c r="I15" s="360">
        <f t="shared" si="0"/>
        <v>0</v>
      </c>
      <c r="J15" s="360">
        <f t="shared" si="1"/>
        <v>-4421935.6000000015</v>
      </c>
      <c r="K15" s="439">
        <f t="shared" si="2"/>
        <v>1.19566952520023</v>
      </c>
      <c r="L15" s="47"/>
    </row>
    <row r="16" spans="1:11" ht="16.5" customHeight="1">
      <c r="A16" s="916" t="s">
        <v>8</v>
      </c>
      <c r="B16" s="917"/>
      <c r="C16" s="892"/>
      <c r="D16" s="15" t="s">
        <v>9</v>
      </c>
      <c r="E16" s="14">
        <f>E17+E21+E25</f>
        <v>69731000</v>
      </c>
      <c r="F16" s="14">
        <f>F17+F21+F25</f>
        <v>12875000</v>
      </c>
      <c r="G16" s="356">
        <f>G17+G21+G25</f>
        <v>18258938.540000003</v>
      </c>
      <c r="H16" s="356">
        <f>H17+H21+H25</f>
        <v>18258938.540000003</v>
      </c>
      <c r="I16" s="360">
        <f t="shared" si="0"/>
        <v>0</v>
      </c>
      <c r="J16" s="360">
        <f t="shared" si="1"/>
        <v>-5383938.540000003</v>
      </c>
      <c r="K16" s="439">
        <f t="shared" si="2"/>
        <v>1.4181699836893207</v>
      </c>
    </row>
    <row r="17" spans="1:11" ht="24.75" customHeight="1">
      <c r="A17" s="946" t="s">
        <v>439</v>
      </c>
      <c r="B17" s="947"/>
      <c r="C17" s="947"/>
      <c r="D17" s="16" t="s">
        <v>11</v>
      </c>
      <c r="E17" s="14">
        <f>E18</f>
        <v>1210000</v>
      </c>
      <c r="F17" s="14">
        <f aca="true" t="shared" si="3" ref="F17:H19">F18</f>
        <v>350000</v>
      </c>
      <c r="G17" s="356">
        <f t="shared" si="3"/>
        <v>350000</v>
      </c>
      <c r="H17" s="356">
        <f t="shared" si="3"/>
        <v>350000</v>
      </c>
      <c r="I17" s="360">
        <f t="shared" si="0"/>
        <v>0</v>
      </c>
      <c r="J17" s="360">
        <f t="shared" si="1"/>
        <v>0</v>
      </c>
      <c r="K17" s="439">
        <f t="shared" si="2"/>
        <v>1</v>
      </c>
    </row>
    <row r="18" spans="1:11" ht="18" customHeight="1">
      <c r="A18" s="920" t="s">
        <v>12</v>
      </c>
      <c r="B18" s="921"/>
      <c r="C18" s="921"/>
      <c r="D18" s="17" t="s">
        <v>13</v>
      </c>
      <c r="E18" s="14">
        <f>E19</f>
        <v>1210000</v>
      </c>
      <c r="F18" s="14">
        <f t="shared" si="3"/>
        <v>350000</v>
      </c>
      <c r="G18" s="356">
        <f t="shared" si="3"/>
        <v>350000</v>
      </c>
      <c r="H18" s="356">
        <f t="shared" si="3"/>
        <v>350000</v>
      </c>
      <c r="I18" s="360">
        <f t="shared" si="0"/>
        <v>0</v>
      </c>
      <c r="J18" s="360">
        <f t="shared" si="1"/>
        <v>0</v>
      </c>
      <c r="K18" s="439">
        <f t="shared" si="2"/>
        <v>1</v>
      </c>
    </row>
    <row r="19" spans="1:12" ht="17.25" customHeight="1">
      <c r="A19" s="441"/>
      <c r="B19" s="870" t="s">
        <v>14</v>
      </c>
      <c r="C19" s="835"/>
      <c r="D19" s="17" t="s">
        <v>15</v>
      </c>
      <c r="E19" s="21">
        <f>E20</f>
        <v>1210000</v>
      </c>
      <c r="F19" s="21">
        <f t="shared" si="3"/>
        <v>350000</v>
      </c>
      <c r="G19" s="357">
        <f t="shared" si="3"/>
        <v>350000</v>
      </c>
      <c r="H19" s="357">
        <f t="shared" si="3"/>
        <v>350000</v>
      </c>
      <c r="I19" s="360">
        <f t="shared" si="0"/>
        <v>0</v>
      </c>
      <c r="J19" s="360">
        <f t="shared" si="1"/>
        <v>0</v>
      </c>
      <c r="K19" s="439">
        <f t="shared" si="2"/>
        <v>1</v>
      </c>
      <c r="L19" s="47"/>
    </row>
    <row r="20" spans="1:12" ht="17.25" customHeight="1">
      <c r="A20" s="441"/>
      <c r="B20" s="816" t="s">
        <v>16</v>
      </c>
      <c r="C20" s="815"/>
      <c r="D20" s="22" t="s">
        <v>63</v>
      </c>
      <c r="E20" s="21">
        <v>1210000</v>
      </c>
      <c r="F20" s="21">
        <v>350000</v>
      </c>
      <c r="G20" s="357">
        <v>350000</v>
      </c>
      <c r="H20" s="357">
        <v>350000</v>
      </c>
      <c r="I20" s="360">
        <f t="shared" si="0"/>
        <v>0</v>
      </c>
      <c r="J20" s="360">
        <f t="shared" si="1"/>
        <v>0</v>
      </c>
      <c r="K20" s="439">
        <f t="shared" si="2"/>
        <v>1</v>
      </c>
      <c r="L20" s="47"/>
    </row>
    <row r="21" spans="1:12" ht="25.5" customHeight="1">
      <c r="A21" s="939" t="s">
        <v>18</v>
      </c>
      <c r="B21" s="940"/>
      <c r="C21" s="940"/>
      <c r="D21" s="23" t="s">
        <v>19</v>
      </c>
      <c r="E21" s="14">
        <f>E22</f>
        <v>68492000</v>
      </c>
      <c r="F21" s="14">
        <f>F22</f>
        <v>12517000</v>
      </c>
      <c r="G21" s="356">
        <f>G22</f>
        <v>17895255.240000002</v>
      </c>
      <c r="H21" s="356">
        <f>H22</f>
        <v>17895255.240000002</v>
      </c>
      <c r="I21" s="360">
        <f t="shared" si="0"/>
        <v>0</v>
      </c>
      <c r="J21" s="360">
        <f t="shared" si="1"/>
        <v>-5378255.240000002</v>
      </c>
      <c r="K21" s="439">
        <f t="shared" si="2"/>
        <v>1.4296760597587284</v>
      </c>
      <c r="L21" s="47"/>
    </row>
    <row r="22" spans="1:12" ht="19.5" customHeight="1">
      <c r="A22" s="916" t="s">
        <v>20</v>
      </c>
      <c r="B22" s="917"/>
      <c r="C22" s="892"/>
      <c r="D22" s="26" t="s">
        <v>21</v>
      </c>
      <c r="E22" s="13">
        <f>E23+E24</f>
        <v>68492000</v>
      </c>
      <c r="F22" s="13">
        <f>F23+F24</f>
        <v>12517000</v>
      </c>
      <c r="G22" s="355">
        <f>G23+G24</f>
        <v>17895255.240000002</v>
      </c>
      <c r="H22" s="355">
        <f>H23+H24</f>
        <v>17895255.240000002</v>
      </c>
      <c r="I22" s="360">
        <f t="shared" si="0"/>
        <v>0</v>
      </c>
      <c r="J22" s="360">
        <f t="shared" si="1"/>
        <v>-5378255.240000002</v>
      </c>
      <c r="K22" s="439">
        <f t="shared" si="2"/>
        <v>1.4296760597587284</v>
      </c>
      <c r="L22" s="47"/>
    </row>
    <row r="23" spans="1:11" ht="24.75" customHeight="1">
      <c r="A23" s="442">
        <v>0.1125</v>
      </c>
      <c r="B23" s="942" t="s">
        <v>22</v>
      </c>
      <c r="C23" s="943"/>
      <c r="D23" s="253" t="s">
        <v>23</v>
      </c>
      <c r="E23" s="254">
        <v>47432000</v>
      </c>
      <c r="F23" s="254">
        <v>5265000</v>
      </c>
      <c r="G23" s="358">
        <v>12392836.24</v>
      </c>
      <c r="H23" s="358">
        <v>12392836.24</v>
      </c>
      <c r="I23" s="360">
        <f t="shared" si="0"/>
        <v>0</v>
      </c>
      <c r="J23" s="360">
        <f t="shared" si="1"/>
        <v>-7127836.24</v>
      </c>
      <c r="K23" s="439">
        <f t="shared" si="2"/>
        <v>2.3538150503323836</v>
      </c>
    </row>
    <row r="24" spans="1:11" ht="27" customHeight="1">
      <c r="A24" s="443">
        <v>0.185</v>
      </c>
      <c r="B24" s="867" t="s">
        <v>24</v>
      </c>
      <c r="C24" s="867"/>
      <c r="D24" s="253" t="s">
        <v>25</v>
      </c>
      <c r="E24" s="254">
        <v>21060000</v>
      </c>
      <c r="F24" s="326">
        <v>7252000</v>
      </c>
      <c r="G24" s="359">
        <v>5502419</v>
      </c>
      <c r="H24" s="359">
        <v>5502419</v>
      </c>
      <c r="I24" s="360">
        <f t="shared" si="0"/>
        <v>0</v>
      </c>
      <c r="J24" s="360">
        <f t="shared" si="1"/>
        <v>1749581</v>
      </c>
      <c r="K24" s="439">
        <f t="shared" si="2"/>
        <v>0.7587450358521787</v>
      </c>
    </row>
    <row r="25" spans="1:11" ht="18.75" customHeight="1">
      <c r="A25" s="916" t="s">
        <v>362</v>
      </c>
      <c r="B25" s="917"/>
      <c r="C25" s="892"/>
      <c r="D25" s="29" t="s">
        <v>27</v>
      </c>
      <c r="E25" s="13">
        <f>E26</f>
        <v>29000</v>
      </c>
      <c r="F25" s="13">
        <f aca="true" t="shared" si="4" ref="F25:H26">F26</f>
        <v>8000</v>
      </c>
      <c r="G25" s="355">
        <f t="shared" si="4"/>
        <v>13683.3</v>
      </c>
      <c r="H25" s="355">
        <f t="shared" si="4"/>
        <v>13683.3</v>
      </c>
      <c r="I25" s="360">
        <f t="shared" si="0"/>
        <v>0</v>
      </c>
      <c r="J25" s="360">
        <f t="shared" si="1"/>
        <v>-5683.299999999999</v>
      </c>
      <c r="K25" s="439">
        <f t="shared" si="2"/>
        <v>1.7104125</v>
      </c>
    </row>
    <row r="26" spans="1:12" ht="18.75" customHeight="1">
      <c r="A26" s="916" t="s">
        <v>28</v>
      </c>
      <c r="B26" s="917"/>
      <c r="C26" s="892"/>
      <c r="D26" s="17" t="s">
        <v>29</v>
      </c>
      <c r="E26" s="14">
        <f>E27</f>
        <v>29000</v>
      </c>
      <c r="F26" s="14">
        <f t="shared" si="4"/>
        <v>8000</v>
      </c>
      <c r="G26" s="356">
        <f t="shared" si="4"/>
        <v>13683.3</v>
      </c>
      <c r="H26" s="356">
        <f t="shared" si="4"/>
        <v>13683.3</v>
      </c>
      <c r="I26" s="360">
        <f t="shared" si="0"/>
        <v>0</v>
      </c>
      <c r="J26" s="360">
        <f t="shared" si="1"/>
        <v>-5683.299999999999</v>
      </c>
      <c r="K26" s="439">
        <f t="shared" si="2"/>
        <v>1.7104125</v>
      </c>
      <c r="L26" s="47"/>
    </row>
    <row r="27" spans="1:12" ht="16.5" customHeight="1">
      <c r="A27" s="444"/>
      <c r="B27" s="815" t="s">
        <v>30</v>
      </c>
      <c r="C27" s="815"/>
      <c r="D27" s="17" t="s">
        <v>31</v>
      </c>
      <c r="E27" s="21">
        <v>29000</v>
      </c>
      <c r="F27" s="21">
        <v>8000</v>
      </c>
      <c r="G27" s="357">
        <v>13683.3</v>
      </c>
      <c r="H27" s="357">
        <v>13683.3</v>
      </c>
      <c r="I27" s="360">
        <f t="shared" si="0"/>
        <v>0</v>
      </c>
      <c r="J27" s="360">
        <f t="shared" si="1"/>
        <v>-5683.299999999999</v>
      </c>
      <c r="K27" s="439">
        <f t="shared" si="2"/>
        <v>1.7104125</v>
      </c>
      <c r="L27" s="47"/>
    </row>
    <row r="28" spans="1:12" ht="15" customHeight="1" hidden="1">
      <c r="A28" s="444" t="s">
        <v>32</v>
      </c>
      <c r="B28" s="25"/>
      <c r="C28" s="19"/>
      <c r="D28" s="3" t="s">
        <v>33</v>
      </c>
      <c r="E28" s="21"/>
      <c r="F28" s="21"/>
      <c r="G28" s="357"/>
      <c r="H28" s="357"/>
      <c r="I28" s="360">
        <f t="shared" si="0"/>
        <v>0</v>
      </c>
      <c r="J28" s="360">
        <f t="shared" si="1"/>
        <v>0</v>
      </c>
      <c r="K28" s="439" t="e">
        <f t="shared" si="2"/>
        <v>#DIV/0!</v>
      </c>
      <c r="L28" s="47"/>
    </row>
    <row r="29" spans="1:12" ht="15" customHeight="1" hidden="1">
      <c r="A29" s="444" t="s">
        <v>34</v>
      </c>
      <c r="B29" s="20"/>
      <c r="C29" s="24"/>
      <c r="D29" s="17" t="s">
        <v>35</v>
      </c>
      <c r="E29" s="21"/>
      <c r="F29" s="21"/>
      <c r="G29" s="357"/>
      <c r="H29" s="357"/>
      <c r="I29" s="360">
        <f t="shared" si="0"/>
        <v>0</v>
      </c>
      <c r="J29" s="360">
        <f t="shared" si="1"/>
        <v>0</v>
      </c>
      <c r="K29" s="439" t="e">
        <f t="shared" si="2"/>
        <v>#DIV/0!</v>
      </c>
      <c r="L29" s="47"/>
    </row>
    <row r="30" spans="1:11" ht="15" customHeight="1" hidden="1">
      <c r="A30" s="444"/>
      <c r="B30" s="19" t="s">
        <v>36</v>
      </c>
      <c r="C30" s="20"/>
      <c r="D30" s="17" t="s">
        <v>37</v>
      </c>
      <c r="E30" s="21"/>
      <c r="F30" s="21"/>
      <c r="G30" s="357"/>
      <c r="H30" s="357"/>
      <c r="I30" s="360">
        <f t="shared" si="0"/>
        <v>0</v>
      </c>
      <c r="J30" s="360">
        <f t="shared" si="1"/>
        <v>0</v>
      </c>
      <c r="K30" s="439" t="e">
        <f t="shared" si="2"/>
        <v>#DIV/0!</v>
      </c>
    </row>
    <row r="31" spans="1:11" ht="15" customHeight="1" hidden="1">
      <c r="A31" s="444" t="s">
        <v>38</v>
      </c>
      <c r="B31" s="19"/>
      <c r="C31" s="25"/>
      <c r="D31" s="3" t="s">
        <v>39</v>
      </c>
      <c r="E31" s="21"/>
      <c r="F31" s="21"/>
      <c r="G31" s="357"/>
      <c r="H31" s="357"/>
      <c r="I31" s="360">
        <f t="shared" si="0"/>
        <v>0</v>
      </c>
      <c r="J31" s="360">
        <f t="shared" si="1"/>
        <v>0</v>
      </c>
      <c r="K31" s="439" t="e">
        <f t="shared" si="2"/>
        <v>#DIV/0!</v>
      </c>
    </row>
    <row r="32" spans="1:11" ht="15" customHeight="1" hidden="1">
      <c r="A32" s="444" t="s">
        <v>40</v>
      </c>
      <c r="B32" s="20"/>
      <c r="C32" s="19"/>
      <c r="D32" s="30" t="s">
        <v>41</v>
      </c>
      <c r="E32" s="21"/>
      <c r="F32" s="21"/>
      <c r="G32" s="357"/>
      <c r="H32" s="357"/>
      <c r="I32" s="360">
        <f t="shared" si="0"/>
        <v>0</v>
      </c>
      <c r="J32" s="360">
        <f t="shared" si="1"/>
        <v>0</v>
      </c>
      <c r="K32" s="439" t="e">
        <f t="shared" si="2"/>
        <v>#DIV/0!</v>
      </c>
    </row>
    <row r="33" spans="1:12" ht="15" customHeight="1" hidden="1">
      <c r="A33" s="445"/>
      <c r="B33" s="27" t="s">
        <v>42</v>
      </c>
      <c r="C33" s="20"/>
      <c r="D33" s="30" t="s">
        <v>43</v>
      </c>
      <c r="E33" s="21"/>
      <c r="F33" s="21"/>
      <c r="G33" s="357"/>
      <c r="H33" s="357"/>
      <c r="I33" s="360">
        <f t="shared" si="0"/>
        <v>0</v>
      </c>
      <c r="J33" s="360">
        <f t="shared" si="1"/>
        <v>0</v>
      </c>
      <c r="K33" s="439" t="e">
        <f t="shared" si="2"/>
        <v>#DIV/0!</v>
      </c>
      <c r="L33" s="47"/>
    </row>
    <row r="34" spans="1:12" ht="15" customHeight="1" hidden="1">
      <c r="A34" s="445"/>
      <c r="B34" s="27" t="s">
        <v>44</v>
      </c>
      <c r="C34" s="20"/>
      <c r="D34" s="30" t="s">
        <v>45</v>
      </c>
      <c r="E34" s="21"/>
      <c r="F34" s="21"/>
      <c r="G34" s="357"/>
      <c r="H34" s="357"/>
      <c r="I34" s="360">
        <f t="shared" si="0"/>
        <v>0</v>
      </c>
      <c r="J34" s="360">
        <f t="shared" si="1"/>
        <v>0</v>
      </c>
      <c r="K34" s="439" t="e">
        <f t="shared" si="2"/>
        <v>#DIV/0!</v>
      </c>
      <c r="L34" s="47"/>
    </row>
    <row r="35" spans="1:12" ht="15.75" customHeight="1" hidden="1">
      <c r="A35" s="445"/>
      <c r="B35" s="915" t="s">
        <v>46</v>
      </c>
      <c r="C35" s="915"/>
      <c r="D35" s="30" t="s">
        <v>47</v>
      </c>
      <c r="E35" s="21"/>
      <c r="F35" s="21"/>
      <c r="G35" s="357"/>
      <c r="H35" s="357"/>
      <c r="I35" s="360">
        <f t="shared" si="0"/>
        <v>0</v>
      </c>
      <c r="J35" s="360">
        <f t="shared" si="1"/>
        <v>0</v>
      </c>
      <c r="K35" s="439" t="e">
        <f t="shared" si="2"/>
        <v>#DIV/0!</v>
      </c>
      <c r="L35" s="47"/>
    </row>
    <row r="36" spans="1:12" ht="14.25" customHeight="1" hidden="1">
      <c r="A36" s="445"/>
      <c r="B36" s="19" t="s">
        <v>48</v>
      </c>
      <c r="C36" s="20"/>
      <c r="D36" s="30" t="s">
        <v>49</v>
      </c>
      <c r="E36" s="21"/>
      <c r="F36" s="21"/>
      <c r="G36" s="357"/>
      <c r="H36" s="357"/>
      <c r="I36" s="360">
        <f t="shared" si="0"/>
        <v>0</v>
      </c>
      <c r="J36" s="360">
        <f t="shared" si="1"/>
        <v>0</v>
      </c>
      <c r="K36" s="439" t="e">
        <f t="shared" si="2"/>
        <v>#DIV/0!</v>
      </c>
      <c r="L36" s="47"/>
    </row>
    <row r="37" spans="1:12" s="47" customFormat="1" ht="19.5" customHeight="1">
      <c r="A37" s="916" t="s">
        <v>50</v>
      </c>
      <c r="B37" s="917"/>
      <c r="C37" s="892"/>
      <c r="D37" s="29" t="s">
        <v>51</v>
      </c>
      <c r="E37" s="13">
        <f>E38+E50</f>
        <v>63639000</v>
      </c>
      <c r="F37" s="13">
        <f>F38+F50</f>
        <v>9724000</v>
      </c>
      <c r="G37" s="355">
        <f>G38+G50</f>
        <v>8761997.06</v>
      </c>
      <c r="H37" s="355">
        <f>H38+H50</f>
        <v>8761997.06</v>
      </c>
      <c r="I37" s="360">
        <f t="shared" si="0"/>
        <v>0</v>
      </c>
      <c r="J37" s="360">
        <f t="shared" si="1"/>
        <v>962002.9399999995</v>
      </c>
      <c r="K37" s="439">
        <f t="shared" si="2"/>
        <v>0.9010692163718634</v>
      </c>
      <c r="L37" s="7"/>
    </row>
    <row r="38" spans="1:12" s="47" customFormat="1" ht="23.25" customHeight="1">
      <c r="A38" s="935" t="s">
        <v>52</v>
      </c>
      <c r="B38" s="936"/>
      <c r="C38" s="936"/>
      <c r="D38" s="255" t="s">
        <v>53</v>
      </c>
      <c r="E38" s="256">
        <f>E39+E45+E46</f>
        <v>62639000</v>
      </c>
      <c r="F38" s="256">
        <f>F39+F45+F46</f>
        <v>9474000</v>
      </c>
      <c r="G38" s="360">
        <f>G39+G45+G46</f>
        <v>8634000</v>
      </c>
      <c r="H38" s="360">
        <f>H39+H45+H46</f>
        <v>8634000</v>
      </c>
      <c r="I38" s="360">
        <f t="shared" si="0"/>
        <v>0</v>
      </c>
      <c r="J38" s="360">
        <f t="shared" si="1"/>
        <v>840000</v>
      </c>
      <c r="K38" s="439">
        <f t="shared" si="2"/>
        <v>0.9113362887903736</v>
      </c>
      <c r="L38" s="7"/>
    </row>
    <row r="39" spans="1:11" ht="25.5" customHeight="1">
      <c r="A39" s="445"/>
      <c r="B39" s="927" t="s">
        <v>341</v>
      </c>
      <c r="C39" s="927"/>
      <c r="D39" s="15" t="s">
        <v>54</v>
      </c>
      <c r="E39" s="33">
        <v>46215000</v>
      </c>
      <c r="F39" s="38">
        <v>7800000</v>
      </c>
      <c r="G39" s="361">
        <v>6960000</v>
      </c>
      <c r="H39" s="361">
        <v>6960000</v>
      </c>
      <c r="I39" s="360">
        <f t="shared" si="0"/>
        <v>0</v>
      </c>
      <c r="J39" s="360">
        <f t="shared" si="1"/>
        <v>840000</v>
      </c>
      <c r="K39" s="439">
        <f t="shared" si="2"/>
        <v>0.8923076923076924</v>
      </c>
    </row>
    <row r="40" spans="1:12" ht="15.75" customHeight="1" hidden="1">
      <c r="A40" s="446"/>
      <c r="B40" s="937" t="s">
        <v>507</v>
      </c>
      <c r="C40" s="938"/>
      <c r="D40" s="22" t="s">
        <v>63</v>
      </c>
      <c r="E40" s="21">
        <v>12073000</v>
      </c>
      <c r="F40" s="21">
        <v>3018000</v>
      </c>
      <c r="G40" s="357"/>
      <c r="H40" s="357"/>
      <c r="I40" s="360">
        <f t="shared" si="0"/>
        <v>0</v>
      </c>
      <c r="J40" s="360">
        <f t="shared" si="1"/>
        <v>3018000</v>
      </c>
      <c r="K40" s="439">
        <f t="shared" si="2"/>
        <v>0</v>
      </c>
      <c r="L40" s="47"/>
    </row>
    <row r="41" spans="1:12" ht="15" customHeight="1" hidden="1">
      <c r="A41" s="446"/>
      <c r="B41" s="929" t="s">
        <v>508</v>
      </c>
      <c r="C41" s="929"/>
      <c r="D41" s="22" t="s">
        <v>63</v>
      </c>
      <c r="E41" s="21">
        <v>4417000</v>
      </c>
      <c r="F41" s="21">
        <v>1104000</v>
      </c>
      <c r="G41" s="357"/>
      <c r="H41" s="357"/>
      <c r="I41" s="360">
        <f t="shared" si="0"/>
        <v>0</v>
      </c>
      <c r="J41" s="360">
        <f t="shared" si="1"/>
        <v>1104000</v>
      </c>
      <c r="K41" s="439">
        <f t="shared" si="2"/>
        <v>0</v>
      </c>
      <c r="L41" s="47"/>
    </row>
    <row r="42" spans="1:12" ht="16.5" customHeight="1" hidden="1">
      <c r="A42" s="446"/>
      <c r="B42" s="873" t="s">
        <v>61</v>
      </c>
      <c r="C42" s="873"/>
      <c r="D42" s="22" t="s">
        <v>63</v>
      </c>
      <c r="E42" s="21">
        <v>10719000</v>
      </c>
      <c r="F42" s="21">
        <v>2500000</v>
      </c>
      <c r="G42" s="357"/>
      <c r="H42" s="357"/>
      <c r="I42" s="360">
        <f t="shared" si="0"/>
        <v>0</v>
      </c>
      <c r="J42" s="360">
        <f t="shared" si="1"/>
        <v>2500000</v>
      </c>
      <c r="K42" s="439">
        <f t="shared" si="2"/>
        <v>0</v>
      </c>
      <c r="L42" s="47"/>
    </row>
    <row r="43" spans="1:11" ht="26.25" customHeight="1" hidden="1">
      <c r="A43" s="446"/>
      <c r="B43" s="873" t="s">
        <v>62</v>
      </c>
      <c r="C43" s="873"/>
      <c r="D43" s="22" t="s">
        <v>63</v>
      </c>
      <c r="E43" s="21">
        <v>13212000</v>
      </c>
      <c r="F43" s="21">
        <v>3303000</v>
      </c>
      <c r="G43" s="357"/>
      <c r="H43" s="357"/>
      <c r="I43" s="360">
        <f t="shared" si="0"/>
        <v>0</v>
      </c>
      <c r="J43" s="360">
        <f t="shared" si="1"/>
        <v>3303000</v>
      </c>
      <c r="K43" s="439">
        <f t="shared" si="2"/>
        <v>0</v>
      </c>
    </row>
    <row r="44" spans="1:11" ht="26.25" customHeight="1" hidden="1">
      <c r="A44" s="446"/>
      <c r="B44" s="873" t="s">
        <v>64</v>
      </c>
      <c r="C44" s="873"/>
      <c r="D44" s="22" t="s">
        <v>63</v>
      </c>
      <c r="E44" s="21">
        <v>460000</v>
      </c>
      <c r="F44" s="21"/>
      <c r="G44" s="357"/>
      <c r="H44" s="357"/>
      <c r="I44" s="360">
        <f t="shared" si="0"/>
        <v>0</v>
      </c>
      <c r="J44" s="360">
        <f t="shared" si="1"/>
        <v>0</v>
      </c>
      <c r="K44" s="439"/>
    </row>
    <row r="45" spans="1:11" ht="20.25" customHeight="1">
      <c r="A45" s="445"/>
      <c r="B45" s="34" t="s">
        <v>65</v>
      </c>
      <c r="C45" s="34"/>
      <c r="D45" s="15" t="s">
        <v>66</v>
      </c>
      <c r="E45" s="33">
        <v>6219000</v>
      </c>
      <c r="F45" s="33">
        <v>0</v>
      </c>
      <c r="G45" s="362">
        <v>0</v>
      </c>
      <c r="H45" s="362">
        <v>0</v>
      </c>
      <c r="I45" s="360">
        <f t="shared" si="0"/>
        <v>0</v>
      </c>
      <c r="J45" s="360">
        <f t="shared" si="1"/>
        <v>0</v>
      </c>
      <c r="K45" s="439"/>
    </row>
    <row r="46" spans="1:12" ht="28.5" customHeight="1">
      <c r="A46" s="445"/>
      <c r="B46" s="930" t="s">
        <v>67</v>
      </c>
      <c r="C46" s="930"/>
      <c r="D46" s="15" t="s">
        <v>68</v>
      </c>
      <c r="E46" s="33">
        <v>10205000</v>
      </c>
      <c r="F46" s="33">
        <v>1674000</v>
      </c>
      <c r="G46" s="362">
        <v>1674000</v>
      </c>
      <c r="H46" s="362">
        <v>1674000</v>
      </c>
      <c r="I46" s="360">
        <f t="shared" si="0"/>
        <v>0</v>
      </c>
      <c r="J46" s="360">
        <f t="shared" si="1"/>
        <v>0</v>
      </c>
      <c r="K46" s="439">
        <f t="shared" si="2"/>
        <v>1</v>
      </c>
      <c r="L46" s="47"/>
    </row>
    <row r="47" spans="1:11" s="47" customFormat="1" ht="17.25" customHeight="1" hidden="1">
      <c r="A47" s="445" t="s">
        <v>69</v>
      </c>
      <c r="B47" s="34"/>
      <c r="C47" s="32"/>
      <c r="D47" s="26" t="s">
        <v>70</v>
      </c>
      <c r="E47" s="33"/>
      <c r="F47" s="33"/>
      <c r="G47" s="362"/>
      <c r="H47" s="362"/>
      <c r="I47" s="360">
        <f t="shared" si="0"/>
        <v>0</v>
      </c>
      <c r="J47" s="360">
        <f t="shared" si="1"/>
        <v>0</v>
      </c>
      <c r="K47" s="439" t="e">
        <f t="shared" si="2"/>
        <v>#DIV/0!</v>
      </c>
    </row>
    <row r="48" spans="1:12" ht="17.25" customHeight="1" hidden="1">
      <c r="A48" s="445"/>
      <c r="B48" s="27" t="s">
        <v>71</v>
      </c>
      <c r="C48" s="20"/>
      <c r="D48" s="17" t="s">
        <v>72</v>
      </c>
      <c r="E48" s="21"/>
      <c r="F48" s="21"/>
      <c r="G48" s="357"/>
      <c r="H48" s="357"/>
      <c r="I48" s="360">
        <f t="shared" si="0"/>
        <v>0</v>
      </c>
      <c r="J48" s="360">
        <f t="shared" si="1"/>
        <v>0</v>
      </c>
      <c r="K48" s="439" t="e">
        <f t="shared" si="2"/>
        <v>#DIV/0!</v>
      </c>
      <c r="L48" s="47"/>
    </row>
    <row r="49" spans="1:12" ht="17.25" customHeight="1" hidden="1">
      <c r="A49" s="445"/>
      <c r="B49" s="35" t="s">
        <v>73</v>
      </c>
      <c r="C49" s="20"/>
      <c r="D49" s="17" t="s">
        <v>74</v>
      </c>
      <c r="E49" s="21"/>
      <c r="F49" s="21"/>
      <c r="G49" s="357"/>
      <c r="H49" s="357"/>
      <c r="I49" s="360">
        <f t="shared" si="0"/>
        <v>0</v>
      </c>
      <c r="J49" s="360">
        <f t="shared" si="1"/>
        <v>0</v>
      </c>
      <c r="K49" s="439" t="e">
        <f t="shared" si="2"/>
        <v>#DIV/0!</v>
      </c>
      <c r="L49" s="47"/>
    </row>
    <row r="50" spans="1:12" s="47" customFormat="1" ht="24.75" customHeight="1">
      <c r="A50" s="931" t="s">
        <v>75</v>
      </c>
      <c r="B50" s="927"/>
      <c r="C50" s="927"/>
      <c r="D50" s="26" t="s">
        <v>76</v>
      </c>
      <c r="E50" s="36">
        <f>E51+E54+E55</f>
        <v>1000000</v>
      </c>
      <c r="F50" s="36">
        <f>F51+F54+F55</f>
        <v>250000</v>
      </c>
      <c r="G50" s="363">
        <f>G51+G54+G55</f>
        <v>127997.06</v>
      </c>
      <c r="H50" s="363">
        <f>H51+H54+H55</f>
        <v>127997.06</v>
      </c>
      <c r="I50" s="360">
        <f t="shared" si="0"/>
        <v>0</v>
      </c>
      <c r="J50" s="360">
        <f t="shared" si="1"/>
        <v>122002.94</v>
      </c>
      <c r="K50" s="439">
        <f t="shared" si="2"/>
        <v>0.51198824</v>
      </c>
      <c r="L50" s="7"/>
    </row>
    <row r="51" spans="1:11" ht="17.25" customHeight="1">
      <c r="A51" s="445"/>
      <c r="B51" s="27" t="s">
        <v>77</v>
      </c>
      <c r="C51" s="20"/>
      <c r="D51" s="17" t="s">
        <v>78</v>
      </c>
      <c r="E51" s="21">
        <f>E52+E53</f>
        <v>1000000</v>
      </c>
      <c r="F51" s="21">
        <f>F52+F53</f>
        <v>250000</v>
      </c>
      <c r="G51" s="357">
        <f>G52+G53</f>
        <v>127997.06</v>
      </c>
      <c r="H51" s="357">
        <f>H52+H53</f>
        <v>127997.06</v>
      </c>
      <c r="I51" s="360">
        <f t="shared" si="0"/>
        <v>0</v>
      </c>
      <c r="J51" s="360">
        <f t="shared" si="1"/>
        <v>122002.94</v>
      </c>
      <c r="K51" s="439">
        <f t="shared" si="2"/>
        <v>0.51198824</v>
      </c>
    </row>
    <row r="52" spans="1:11" ht="17.25" customHeight="1">
      <c r="A52" s="445"/>
      <c r="B52" s="27" t="s">
        <v>415</v>
      </c>
      <c r="C52" s="20"/>
      <c r="D52" s="37" t="s">
        <v>63</v>
      </c>
      <c r="E52" s="21">
        <v>67000</v>
      </c>
      <c r="F52" s="21">
        <v>17000</v>
      </c>
      <c r="G52" s="357">
        <v>9446.2</v>
      </c>
      <c r="H52" s="357">
        <v>9446.2</v>
      </c>
      <c r="I52" s="360">
        <f t="shared" si="0"/>
        <v>0</v>
      </c>
      <c r="J52" s="360">
        <f t="shared" si="1"/>
        <v>7553.799999999999</v>
      </c>
      <c r="K52" s="439">
        <f t="shared" si="2"/>
        <v>0.5556588235294118</v>
      </c>
    </row>
    <row r="53" spans="1:12" ht="17.25" customHeight="1">
      <c r="A53" s="445"/>
      <c r="B53" s="27" t="s">
        <v>416</v>
      </c>
      <c r="C53" s="20"/>
      <c r="D53" s="37" t="s">
        <v>63</v>
      </c>
      <c r="E53" s="21">
        <v>933000</v>
      </c>
      <c r="F53" s="21">
        <v>233000</v>
      </c>
      <c r="G53" s="357">
        <v>118550.86</v>
      </c>
      <c r="H53" s="357">
        <v>118550.86</v>
      </c>
      <c r="I53" s="360">
        <f t="shared" si="0"/>
        <v>0</v>
      </c>
      <c r="J53" s="360">
        <f t="shared" si="1"/>
        <v>114449.14</v>
      </c>
      <c r="K53" s="439">
        <f t="shared" si="2"/>
        <v>0.508801974248927</v>
      </c>
      <c r="L53" s="47"/>
    </row>
    <row r="54" spans="1:12" ht="18" customHeight="1">
      <c r="A54" s="445"/>
      <c r="B54" s="922" t="s">
        <v>81</v>
      </c>
      <c r="C54" s="922"/>
      <c r="D54" s="17" t="s">
        <v>82</v>
      </c>
      <c r="E54" s="21"/>
      <c r="F54" s="21"/>
      <c r="G54" s="357"/>
      <c r="H54" s="357"/>
      <c r="I54" s="360">
        <f t="shared" si="0"/>
        <v>0</v>
      </c>
      <c r="J54" s="360">
        <f t="shared" si="1"/>
        <v>0</v>
      </c>
      <c r="K54" s="439"/>
      <c r="L54" s="47"/>
    </row>
    <row r="55" spans="1:12" ht="27.75" customHeight="1">
      <c r="A55" s="445"/>
      <c r="B55" s="915" t="s">
        <v>83</v>
      </c>
      <c r="C55" s="915"/>
      <c r="D55" s="17" t="s">
        <v>84</v>
      </c>
      <c r="E55" s="21"/>
      <c r="F55" s="21"/>
      <c r="G55" s="357"/>
      <c r="H55" s="357"/>
      <c r="I55" s="360">
        <f t="shared" si="0"/>
        <v>0</v>
      </c>
      <c r="J55" s="360">
        <f t="shared" si="1"/>
        <v>0</v>
      </c>
      <c r="K55" s="439"/>
      <c r="L55" s="47"/>
    </row>
    <row r="56" spans="1:12" ht="17.25" customHeight="1">
      <c r="A56" s="445" t="s">
        <v>85</v>
      </c>
      <c r="B56" s="35"/>
      <c r="C56" s="25"/>
      <c r="D56" s="3" t="s">
        <v>86</v>
      </c>
      <c r="E56" s="21"/>
      <c r="F56" s="21"/>
      <c r="G56" s="357"/>
      <c r="H56" s="357"/>
      <c r="I56" s="360">
        <f t="shared" si="0"/>
        <v>0</v>
      </c>
      <c r="J56" s="360">
        <f t="shared" si="1"/>
        <v>0</v>
      </c>
      <c r="K56" s="439"/>
      <c r="L56" s="47"/>
    </row>
    <row r="57" spans="1:11" ht="17.25" customHeight="1">
      <c r="A57" s="932" t="s">
        <v>87</v>
      </c>
      <c r="B57" s="933"/>
      <c r="C57" s="934"/>
      <c r="D57" s="17" t="s">
        <v>88</v>
      </c>
      <c r="E57" s="21"/>
      <c r="F57" s="21"/>
      <c r="G57" s="357"/>
      <c r="H57" s="357"/>
      <c r="I57" s="360">
        <f t="shared" si="0"/>
        <v>0</v>
      </c>
      <c r="J57" s="360">
        <f t="shared" si="1"/>
        <v>0</v>
      </c>
      <c r="K57" s="439"/>
    </row>
    <row r="58" spans="1:11" ht="17.25" customHeight="1">
      <c r="A58" s="445"/>
      <c r="B58" s="35" t="s">
        <v>89</v>
      </c>
      <c r="C58" s="20"/>
      <c r="D58" s="17" t="s">
        <v>90</v>
      </c>
      <c r="E58" s="21"/>
      <c r="F58" s="21"/>
      <c r="G58" s="357"/>
      <c r="H58" s="357"/>
      <c r="I58" s="360">
        <f t="shared" si="0"/>
        <v>0</v>
      </c>
      <c r="J58" s="360">
        <f t="shared" si="1"/>
        <v>0</v>
      </c>
      <c r="K58" s="439"/>
    </row>
    <row r="59" spans="1:12" s="47" customFormat="1" ht="17.25" customHeight="1">
      <c r="A59" s="920" t="s">
        <v>91</v>
      </c>
      <c r="B59" s="921"/>
      <c r="C59" s="921"/>
      <c r="D59" s="29" t="s">
        <v>92</v>
      </c>
      <c r="E59" s="13">
        <f>E60+E79</f>
        <v>11095000</v>
      </c>
      <c r="F59" s="13">
        <f>F60+F79</f>
        <v>2157000</v>
      </c>
      <c r="G59" s="355">
        <f>G60+G79</f>
        <v>1928035.4899999998</v>
      </c>
      <c r="H59" s="355">
        <f>H60+H79</f>
        <v>1928035.4899999998</v>
      </c>
      <c r="I59" s="360">
        <f t="shared" si="0"/>
        <v>0</v>
      </c>
      <c r="J59" s="360">
        <f t="shared" si="1"/>
        <v>228964.51000000024</v>
      </c>
      <c r="K59" s="439">
        <f t="shared" si="2"/>
        <v>0.8938504821511357</v>
      </c>
      <c r="L59" s="7"/>
    </row>
    <row r="60" spans="1:11" s="47" customFormat="1" ht="17.25" customHeight="1">
      <c r="A60" s="916" t="s">
        <v>93</v>
      </c>
      <c r="B60" s="917"/>
      <c r="C60" s="892"/>
      <c r="D60" s="29" t="s">
        <v>94</v>
      </c>
      <c r="E60" s="13">
        <f>E61+E77</f>
        <v>8109000</v>
      </c>
      <c r="F60" s="13">
        <f>F61+F77</f>
        <v>176000</v>
      </c>
      <c r="G60" s="355">
        <f>G61+G77</f>
        <v>166047.42</v>
      </c>
      <c r="H60" s="355">
        <f>H61+H77</f>
        <v>166047.42</v>
      </c>
      <c r="I60" s="360">
        <f t="shared" si="0"/>
        <v>0</v>
      </c>
      <c r="J60" s="360">
        <f t="shared" si="1"/>
        <v>9952.579999999987</v>
      </c>
      <c r="K60" s="439">
        <f t="shared" si="2"/>
        <v>0.9434512500000001</v>
      </c>
    </row>
    <row r="61" spans="1:12" ht="17.25" customHeight="1">
      <c r="A61" s="920" t="s">
        <v>95</v>
      </c>
      <c r="B61" s="921"/>
      <c r="C61" s="921"/>
      <c r="D61" s="26" t="s">
        <v>96</v>
      </c>
      <c r="E61" s="13">
        <f>E62+E65+E72+E76</f>
        <v>8059000</v>
      </c>
      <c r="F61" s="13">
        <f>F62+F65+F72+F76</f>
        <v>160000</v>
      </c>
      <c r="G61" s="355">
        <f>G62+G65+G72+G76</f>
        <v>149547.42</v>
      </c>
      <c r="H61" s="355">
        <f>H62+H65+H72+H76</f>
        <v>149547.42</v>
      </c>
      <c r="I61" s="360">
        <f t="shared" si="0"/>
        <v>0</v>
      </c>
      <c r="J61" s="360">
        <f t="shared" si="1"/>
        <v>10452.579999999987</v>
      </c>
      <c r="K61" s="439">
        <f t="shared" si="2"/>
        <v>0.9346713750000001</v>
      </c>
      <c r="L61" s="47"/>
    </row>
    <row r="62" spans="1:12" ht="25.5" customHeight="1">
      <c r="A62" s="445"/>
      <c r="B62" s="927" t="s">
        <v>97</v>
      </c>
      <c r="C62" s="927"/>
      <c r="D62" s="17" t="s">
        <v>98</v>
      </c>
      <c r="E62" s="21">
        <f>E63</f>
        <v>350000</v>
      </c>
      <c r="F62" s="21">
        <f>F63</f>
        <v>0</v>
      </c>
      <c r="G62" s="357">
        <f>G63</f>
        <v>0</v>
      </c>
      <c r="H62" s="357">
        <f>H63</f>
        <v>0</v>
      </c>
      <c r="I62" s="360">
        <f t="shared" si="0"/>
        <v>0</v>
      </c>
      <c r="J62" s="360">
        <f t="shared" si="1"/>
        <v>0</v>
      </c>
      <c r="K62" s="439"/>
      <c r="L62" s="47"/>
    </row>
    <row r="63" spans="1:12" ht="16.5" customHeight="1">
      <c r="A63" s="445"/>
      <c r="B63" s="928" t="s">
        <v>99</v>
      </c>
      <c r="C63" s="928"/>
      <c r="D63" s="37" t="s">
        <v>63</v>
      </c>
      <c r="E63" s="21">
        <v>350000</v>
      </c>
      <c r="F63" s="21"/>
      <c r="G63" s="357"/>
      <c r="H63" s="357"/>
      <c r="I63" s="360">
        <f t="shared" si="0"/>
        <v>0</v>
      </c>
      <c r="J63" s="360">
        <f t="shared" si="1"/>
        <v>0</v>
      </c>
      <c r="K63" s="439"/>
      <c r="L63" s="47"/>
    </row>
    <row r="64" spans="1:11" ht="17.25" customHeight="1" hidden="1">
      <c r="A64" s="445"/>
      <c r="B64" s="27" t="s">
        <v>100</v>
      </c>
      <c r="C64" s="20"/>
      <c r="D64" s="17" t="s">
        <v>101</v>
      </c>
      <c r="E64" s="21"/>
      <c r="F64" s="21"/>
      <c r="G64" s="357"/>
      <c r="H64" s="357"/>
      <c r="I64" s="360">
        <f t="shared" si="0"/>
        <v>0</v>
      </c>
      <c r="J64" s="360">
        <f t="shared" si="1"/>
        <v>0</v>
      </c>
      <c r="K64" s="439" t="e">
        <f t="shared" si="2"/>
        <v>#DIV/0!</v>
      </c>
    </row>
    <row r="65" spans="1:11" ht="17.25" customHeight="1">
      <c r="A65" s="445"/>
      <c r="B65" s="18" t="s">
        <v>102</v>
      </c>
      <c r="C65" s="34"/>
      <c r="D65" s="17" t="s">
        <v>103</v>
      </c>
      <c r="E65" s="38">
        <f>SUM(E66:E71)</f>
        <v>5422000</v>
      </c>
      <c r="F65" s="38">
        <f>SUM(F66:F71)</f>
        <v>160000</v>
      </c>
      <c r="G65" s="361">
        <v>149547.42</v>
      </c>
      <c r="H65" s="361">
        <v>149547.42</v>
      </c>
      <c r="I65" s="360">
        <f t="shared" si="0"/>
        <v>0</v>
      </c>
      <c r="J65" s="360">
        <f t="shared" si="1"/>
        <v>10452.579999999987</v>
      </c>
      <c r="K65" s="439">
        <f t="shared" si="2"/>
        <v>0.9346713750000001</v>
      </c>
    </row>
    <row r="66" spans="1:11" ht="15.75" customHeight="1" hidden="1">
      <c r="A66" s="445"/>
      <c r="B66" s="816" t="s">
        <v>472</v>
      </c>
      <c r="C66" s="815"/>
      <c r="D66" s="37" t="s">
        <v>63</v>
      </c>
      <c r="E66" s="21">
        <v>96000</v>
      </c>
      <c r="F66" s="21"/>
      <c r="G66" s="357"/>
      <c r="H66" s="357"/>
      <c r="I66" s="360">
        <f t="shared" si="0"/>
        <v>0</v>
      </c>
      <c r="J66" s="360">
        <f t="shared" si="1"/>
        <v>0</v>
      </c>
      <c r="K66" s="439"/>
    </row>
    <row r="67" spans="1:12" ht="17.25" customHeight="1" hidden="1">
      <c r="A67" s="445"/>
      <c r="B67" s="816" t="s">
        <v>473</v>
      </c>
      <c r="C67" s="815"/>
      <c r="D67" s="37" t="s">
        <v>63</v>
      </c>
      <c r="E67" s="21">
        <v>85000</v>
      </c>
      <c r="F67" s="21">
        <v>21000</v>
      </c>
      <c r="G67" s="357"/>
      <c r="H67" s="357"/>
      <c r="I67" s="360">
        <f t="shared" si="0"/>
        <v>0</v>
      </c>
      <c r="J67" s="360">
        <f t="shared" si="1"/>
        <v>21000</v>
      </c>
      <c r="K67" s="439">
        <f t="shared" si="2"/>
        <v>0</v>
      </c>
      <c r="L67" s="47"/>
    </row>
    <row r="68" spans="1:12" ht="17.25" customHeight="1" hidden="1">
      <c r="A68" s="445"/>
      <c r="B68" s="816" t="s">
        <v>474</v>
      </c>
      <c r="C68" s="815"/>
      <c r="D68" s="37" t="s">
        <v>63</v>
      </c>
      <c r="E68" s="28">
        <v>4683000</v>
      </c>
      <c r="F68" s="28">
        <v>0</v>
      </c>
      <c r="G68" s="364"/>
      <c r="H68" s="364"/>
      <c r="I68" s="360">
        <f t="shared" si="0"/>
        <v>0</v>
      </c>
      <c r="J68" s="360">
        <f t="shared" si="1"/>
        <v>0</v>
      </c>
      <c r="K68" s="439"/>
      <c r="L68" s="47"/>
    </row>
    <row r="69" spans="1:12" ht="15" customHeight="1" hidden="1">
      <c r="A69" s="445"/>
      <c r="B69" s="815" t="s">
        <v>476</v>
      </c>
      <c r="C69" s="815"/>
      <c r="D69" s="37" t="s">
        <v>63</v>
      </c>
      <c r="E69" s="21">
        <v>278000</v>
      </c>
      <c r="F69" s="21">
        <v>69000</v>
      </c>
      <c r="G69" s="357"/>
      <c r="H69" s="357"/>
      <c r="I69" s="360">
        <f t="shared" si="0"/>
        <v>0</v>
      </c>
      <c r="J69" s="360">
        <f t="shared" si="1"/>
        <v>69000</v>
      </c>
      <c r="K69" s="439">
        <f t="shared" si="2"/>
        <v>0</v>
      </c>
      <c r="L69" s="47"/>
    </row>
    <row r="70" spans="1:12" ht="15.75" customHeight="1" hidden="1">
      <c r="A70" s="445"/>
      <c r="B70" s="815" t="s">
        <v>471</v>
      </c>
      <c r="C70" s="815"/>
      <c r="D70" s="37" t="s">
        <v>63</v>
      </c>
      <c r="E70" s="28">
        <v>220000</v>
      </c>
      <c r="F70" s="28">
        <v>55000</v>
      </c>
      <c r="G70" s="364"/>
      <c r="H70" s="364"/>
      <c r="I70" s="360">
        <f t="shared" si="0"/>
        <v>0</v>
      </c>
      <c r="J70" s="360">
        <f t="shared" si="1"/>
        <v>55000</v>
      </c>
      <c r="K70" s="439">
        <f t="shared" si="2"/>
        <v>0</v>
      </c>
      <c r="L70" s="47"/>
    </row>
    <row r="71" spans="1:12" ht="15.75" customHeight="1" hidden="1">
      <c r="A71" s="445"/>
      <c r="B71" s="815" t="s">
        <v>475</v>
      </c>
      <c r="C71" s="815"/>
      <c r="D71" s="37" t="s">
        <v>63</v>
      </c>
      <c r="E71" s="21">
        <v>60000</v>
      </c>
      <c r="F71" s="21">
        <v>15000</v>
      </c>
      <c r="G71" s="357"/>
      <c r="H71" s="357"/>
      <c r="I71" s="360">
        <f t="shared" si="0"/>
        <v>0</v>
      </c>
      <c r="J71" s="360">
        <f t="shared" si="1"/>
        <v>15000</v>
      </c>
      <c r="K71" s="439">
        <f t="shared" si="2"/>
        <v>0</v>
      </c>
      <c r="L71" s="47"/>
    </row>
    <row r="72" spans="1:11" ht="15.75" customHeight="1">
      <c r="A72" s="444"/>
      <c r="B72" s="18" t="s">
        <v>106</v>
      </c>
      <c r="C72" s="34"/>
      <c r="D72" s="17" t="s">
        <v>107</v>
      </c>
      <c r="E72" s="21">
        <f>E73+E75+E74</f>
        <v>2287000</v>
      </c>
      <c r="F72" s="21">
        <f>F73+F75+F74</f>
        <v>0</v>
      </c>
      <c r="G72" s="357">
        <f>G73+G75+G74</f>
        <v>0</v>
      </c>
      <c r="H72" s="357">
        <f>H73+H75+H74</f>
        <v>0</v>
      </c>
      <c r="I72" s="360">
        <f t="shared" si="0"/>
        <v>0</v>
      </c>
      <c r="J72" s="360">
        <f t="shared" si="1"/>
        <v>0</v>
      </c>
      <c r="K72" s="439"/>
    </row>
    <row r="73" spans="1:11" ht="15.75" customHeight="1">
      <c r="A73" s="444"/>
      <c r="B73" s="816" t="s">
        <v>105</v>
      </c>
      <c r="C73" s="815"/>
      <c r="D73" s="37" t="s">
        <v>63</v>
      </c>
      <c r="E73" s="21">
        <v>2287000</v>
      </c>
      <c r="F73" s="21">
        <v>0</v>
      </c>
      <c r="G73" s="357">
        <v>0</v>
      </c>
      <c r="H73" s="357">
        <v>0</v>
      </c>
      <c r="I73" s="360">
        <f t="shared" si="0"/>
        <v>0</v>
      </c>
      <c r="J73" s="360">
        <f t="shared" si="1"/>
        <v>0</v>
      </c>
      <c r="K73" s="439"/>
    </row>
    <row r="74" spans="1:11" ht="15.75" customHeight="1" hidden="1">
      <c r="A74" s="444"/>
      <c r="B74" s="816" t="s">
        <v>470</v>
      </c>
      <c r="C74" s="815"/>
      <c r="D74" s="37" t="s">
        <v>63</v>
      </c>
      <c r="E74" s="21">
        <v>0</v>
      </c>
      <c r="F74" s="21">
        <v>0</v>
      </c>
      <c r="G74" s="357">
        <v>0</v>
      </c>
      <c r="H74" s="357">
        <v>0</v>
      </c>
      <c r="I74" s="360">
        <f t="shared" si="0"/>
        <v>0</v>
      </c>
      <c r="J74" s="360">
        <f t="shared" si="1"/>
        <v>0</v>
      </c>
      <c r="K74" s="439"/>
    </row>
    <row r="75" spans="1:12" ht="15.75" customHeight="1" hidden="1">
      <c r="A75" s="444"/>
      <c r="B75" s="816" t="s">
        <v>104</v>
      </c>
      <c r="C75" s="815"/>
      <c r="D75" s="37" t="s">
        <v>63</v>
      </c>
      <c r="E75" s="21">
        <v>0</v>
      </c>
      <c r="F75" s="21">
        <v>0</v>
      </c>
      <c r="G75" s="357">
        <v>0</v>
      </c>
      <c r="H75" s="357">
        <v>0</v>
      </c>
      <c r="I75" s="360">
        <f t="shared" si="0"/>
        <v>0</v>
      </c>
      <c r="J75" s="360">
        <f t="shared" si="1"/>
        <v>0</v>
      </c>
      <c r="K75" s="439"/>
      <c r="L75" s="47"/>
    </row>
    <row r="76" spans="1:12" ht="15.75" customHeight="1">
      <c r="A76" s="444"/>
      <c r="B76" s="18" t="s">
        <v>109</v>
      </c>
      <c r="C76" s="34"/>
      <c r="D76" s="17" t="s">
        <v>110</v>
      </c>
      <c r="E76" s="39">
        <v>0</v>
      </c>
      <c r="F76" s="39">
        <v>0</v>
      </c>
      <c r="G76" s="365">
        <v>0</v>
      </c>
      <c r="H76" s="365">
        <v>0</v>
      </c>
      <c r="I76" s="360">
        <f t="shared" si="0"/>
        <v>0</v>
      </c>
      <c r="J76" s="360">
        <f t="shared" si="1"/>
        <v>0</v>
      </c>
      <c r="K76" s="439"/>
      <c r="L76" s="47"/>
    </row>
    <row r="77" spans="1:11" s="47" customFormat="1" ht="18" customHeight="1">
      <c r="A77" s="920" t="s">
        <v>111</v>
      </c>
      <c r="B77" s="921"/>
      <c r="C77" s="921"/>
      <c r="D77" s="40" t="s">
        <v>112</v>
      </c>
      <c r="E77" s="36">
        <f>E78</f>
        <v>50000</v>
      </c>
      <c r="F77" s="36">
        <f>F78</f>
        <v>16000</v>
      </c>
      <c r="G77" s="363">
        <f>G78</f>
        <v>16500</v>
      </c>
      <c r="H77" s="363">
        <f>H78</f>
        <v>16500</v>
      </c>
      <c r="I77" s="360">
        <f aca="true" t="shared" si="5" ref="I77:I140">G77-H77</f>
        <v>0</v>
      </c>
      <c r="J77" s="360">
        <f aca="true" t="shared" si="6" ref="J77:J140">F77-G77</f>
        <v>-500</v>
      </c>
      <c r="K77" s="439">
        <f aca="true" t="shared" si="7" ref="K77:K138">H77/F77</f>
        <v>1.03125</v>
      </c>
    </row>
    <row r="78" spans="1:12" ht="17.25" customHeight="1">
      <c r="A78" s="444"/>
      <c r="B78" s="27" t="s">
        <v>113</v>
      </c>
      <c r="C78" s="20"/>
      <c r="D78" s="41" t="s">
        <v>114</v>
      </c>
      <c r="E78" s="21">
        <v>50000</v>
      </c>
      <c r="F78" s="21">
        <v>16000</v>
      </c>
      <c r="G78" s="357">
        <v>16500</v>
      </c>
      <c r="H78" s="357">
        <v>16500</v>
      </c>
      <c r="I78" s="360">
        <f t="shared" si="5"/>
        <v>0</v>
      </c>
      <c r="J78" s="360">
        <f t="shared" si="6"/>
        <v>-500</v>
      </c>
      <c r="K78" s="439">
        <f t="shared" si="7"/>
        <v>1.03125</v>
      </c>
      <c r="L78" s="47"/>
    </row>
    <row r="79" spans="1:12" s="47" customFormat="1" ht="17.25" customHeight="1">
      <c r="A79" s="444" t="s">
        <v>115</v>
      </c>
      <c r="B79" s="24"/>
      <c r="C79" s="24"/>
      <c r="D79" s="29" t="s">
        <v>116</v>
      </c>
      <c r="E79" s="13">
        <f>E80+E88+E91+E96+E100</f>
        <v>2986000</v>
      </c>
      <c r="F79" s="13">
        <f>F80+F88+F91+F96+F100</f>
        <v>1981000</v>
      </c>
      <c r="G79" s="355">
        <f>G80+G88+G91+G96+G100</f>
        <v>1761988.0699999998</v>
      </c>
      <c r="H79" s="355">
        <f>H80+H88+H91+H96+H100</f>
        <v>1761988.0699999998</v>
      </c>
      <c r="I79" s="360">
        <f t="shared" si="5"/>
        <v>0</v>
      </c>
      <c r="J79" s="360">
        <f t="shared" si="6"/>
        <v>219011.93000000017</v>
      </c>
      <c r="K79" s="439">
        <f t="shared" si="7"/>
        <v>0.8894437506309943</v>
      </c>
      <c r="L79" s="7"/>
    </row>
    <row r="80" spans="1:12" s="47" customFormat="1" ht="15" customHeight="1">
      <c r="A80" s="444" t="s">
        <v>117</v>
      </c>
      <c r="B80" s="42"/>
      <c r="C80" s="32"/>
      <c r="D80" s="43" t="s">
        <v>118</v>
      </c>
      <c r="E80" s="13">
        <f>E86+E87</f>
        <v>1901000</v>
      </c>
      <c r="F80" s="13">
        <f>F86+F87</f>
        <v>1713000</v>
      </c>
      <c r="G80" s="355">
        <f>G86+G87</f>
        <v>1715546.7</v>
      </c>
      <c r="H80" s="355">
        <f>H86+H87</f>
        <v>1715546.7</v>
      </c>
      <c r="I80" s="360">
        <f t="shared" si="5"/>
        <v>0</v>
      </c>
      <c r="J80" s="360">
        <f t="shared" si="6"/>
        <v>-2546.6999999999534</v>
      </c>
      <c r="K80" s="439">
        <f t="shared" si="7"/>
        <v>1.001486690017513</v>
      </c>
      <c r="L80" s="7"/>
    </row>
    <row r="81" spans="1:11" ht="18.75" customHeight="1" hidden="1">
      <c r="A81" s="445"/>
      <c r="B81" s="27" t="s">
        <v>119</v>
      </c>
      <c r="C81" s="20"/>
      <c r="D81" s="44" t="s">
        <v>120</v>
      </c>
      <c r="E81" s="21"/>
      <c r="F81" s="21"/>
      <c r="G81" s="357"/>
      <c r="H81" s="357"/>
      <c r="I81" s="360">
        <f t="shared" si="5"/>
        <v>0</v>
      </c>
      <c r="J81" s="360">
        <f t="shared" si="6"/>
        <v>0</v>
      </c>
      <c r="K81" s="439" t="e">
        <f t="shared" si="7"/>
        <v>#DIV/0!</v>
      </c>
    </row>
    <row r="82" spans="1:12" ht="33" customHeight="1" hidden="1">
      <c r="A82" s="445"/>
      <c r="B82" s="922" t="s">
        <v>121</v>
      </c>
      <c r="C82" s="922"/>
      <c r="D82" s="44" t="s">
        <v>122</v>
      </c>
      <c r="E82" s="21"/>
      <c r="F82" s="21"/>
      <c r="G82" s="357"/>
      <c r="H82" s="357"/>
      <c r="I82" s="360">
        <f t="shared" si="5"/>
        <v>0</v>
      </c>
      <c r="J82" s="360">
        <f t="shared" si="6"/>
        <v>0</v>
      </c>
      <c r="K82" s="439" t="e">
        <f t="shared" si="7"/>
        <v>#DIV/0!</v>
      </c>
      <c r="L82" s="47"/>
    </row>
    <row r="83" spans="1:12" ht="28.5" customHeight="1" hidden="1">
      <c r="A83" s="445"/>
      <c r="B83" s="922" t="s">
        <v>123</v>
      </c>
      <c r="C83" s="922"/>
      <c r="D83" s="44" t="s">
        <v>124</v>
      </c>
      <c r="E83" s="21"/>
      <c r="F83" s="21"/>
      <c r="G83" s="357"/>
      <c r="H83" s="357"/>
      <c r="I83" s="360">
        <f t="shared" si="5"/>
        <v>0</v>
      </c>
      <c r="J83" s="360">
        <f t="shared" si="6"/>
        <v>0</v>
      </c>
      <c r="K83" s="439" t="e">
        <f t="shared" si="7"/>
        <v>#DIV/0!</v>
      </c>
      <c r="L83" s="47"/>
    </row>
    <row r="84" spans="1:12" ht="16.5" customHeight="1" hidden="1">
      <c r="A84" s="447"/>
      <c r="B84" s="27" t="s">
        <v>125</v>
      </c>
      <c r="C84" s="20"/>
      <c r="D84" s="44" t="s">
        <v>126</v>
      </c>
      <c r="E84" s="21"/>
      <c r="F84" s="21"/>
      <c r="G84" s="357"/>
      <c r="H84" s="357"/>
      <c r="I84" s="360">
        <f t="shared" si="5"/>
        <v>0</v>
      </c>
      <c r="J84" s="360">
        <f t="shared" si="6"/>
        <v>0</v>
      </c>
      <c r="K84" s="439" t="e">
        <f t="shared" si="7"/>
        <v>#DIV/0!</v>
      </c>
      <c r="L84" s="47"/>
    </row>
    <row r="85" spans="1:12" ht="30" customHeight="1" hidden="1">
      <c r="A85" s="448"/>
      <c r="B85" s="915" t="s">
        <v>127</v>
      </c>
      <c r="C85" s="915"/>
      <c r="D85" s="44" t="s">
        <v>128</v>
      </c>
      <c r="E85" s="21"/>
      <c r="F85" s="21"/>
      <c r="G85" s="357"/>
      <c r="H85" s="357"/>
      <c r="I85" s="360">
        <f t="shared" si="5"/>
        <v>0</v>
      </c>
      <c r="J85" s="360">
        <f t="shared" si="6"/>
        <v>0</v>
      </c>
      <c r="K85" s="439" t="e">
        <f t="shared" si="7"/>
        <v>#DIV/0!</v>
      </c>
      <c r="L85" s="47"/>
    </row>
    <row r="86" spans="1:11" ht="15.75" customHeight="1">
      <c r="A86" s="448"/>
      <c r="B86" s="922" t="s">
        <v>129</v>
      </c>
      <c r="C86" s="922"/>
      <c r="D86" s="44" t="s">
        <v>130</v>
      </c>
      <c r="E86" s="21">
        <v>1651000</v>
      </c>
      <c r="F86" s="21">
        <v>1651000</v>
      </c>
      <c r="G86" s="357">
        <v>1652090.7</v>
      </c>
      <c r="H86" s="357">
        <v>1652090.7</v>
      </c>
      <c r="I86" s="360">
        <f t="shared" si="5"/>
        <v>0</v>
      </c>
      <c r="J86" s="360">
        <f t="shared" si="6"/>
        <v>-1090.6999999999534</v>
      </c>
      <c r="K86" s="439">
        <f t="shared" si="7"/>
        <v>1.00066062992126</v>
      </c>
    </row>
    <row r="87" spans="1:11" ht="15.75" customHeight="1">
      <c r="A87" s="447"/>
      <c r="B87" s="27" t="s">
        <v>131</v>
      </c>
      <c r="C87" s="20"/>
      <c r="D87" s="44" t="s">
        <v>132</v>
      </c>
      <c r="E87" s="21">
        <v>250000</v>
      </c>
      <c r="F87" s="21">
        <v>62000</v>
      </c>
      <c r="G87" s="357">
        <v>63456</v>
      </c>
      <c r="H87" s="357">
        <v>63456</v>
      </c>
      <c r="I87" s="360">
        <f t="shared" si="5"/>
        <v>0</v>
      </c>
      <c r="J87" s="360">
        <f t="shared" si="6"/>
        <v>-1456</v>
      </c>
      <c r="K87" s="439">
        <f t="shared" si="7"/>
        <v>1.0234838709677418</v>
      </c>
    </row>
    <row r="88" spans="1:12" s="47" customFormat="1" ht="18" customHeight="1" hidden="1">
      <c r="A88" s="445" t="s">
        <v>133</v>
      </c>
      <c r="B88" s="34"/>
      <c r="C88" s="45"/>
      <c r="D88" s="43" t="s">
        <v>134</v>
      </c>
      <c r="E88" s="33"/>
      <c r="F88" s="33"/>
      <c r="G88" s="362"/>
      <c r="H88" s="362"/>
      <c r="I88" s="360">
        <f t="shared" si="5"/>
        <v>0</v>
      </c>
      <c r="J88" s="360">
        <f t="shared" si="6"/>
        <v>0</v>
      </c>
      <c r="K88" s="439" t="e">
        <f t="shared" si="7"/>
        <v>#DIV/0!</v>
      </c>
      <c r="L88" s="7"/>
    </row>
    <row r="89" spans="1:12" ht="17.25" customHeight="1" hidden="1">
      <c r="A89" s="445"/>
      <c r="B89" s="35" t="s">
        <v>135</v>
      </c>
      <c r="C89" s="20"/>
      <c r="D89" s="44" t="s">
        <v>136</v>
      </c>
      <c r="E89" s="21"/>
      <c r="F89" s="21"/>
      <c r="G89" s="357"/>
      <c r="H89" s="357"/>
      <c r="I89" s="360">
        <f t="shared" si="5"/>
        <v>0</v>
      </c>
      <c r="J89" s="360">
        <f t="shared" si="6"/>
        <v>0</v>
      </c>
      <c r="K89" s="439" t="e">
        <f t="shared" si="7"/>
        <v>#DIV/0!</v>
      </c>
      <c r="L89" s="47"/>
    </row>
    <row r="90" spans="1:12" ht="17.25" customHeight="1" hidden="1">
      <c r="A90" s="447"/>
      <c r="B90" s="19" t="s">
        <v>137</v>
      </c>
      <c r="C90" s="20"/>
      <c r="D90" s="44" t="s">
        <v>138</v>
      </c>
      <c r="E90" s="21"/>
      <c r="F90" s="21"/>
      <c r="G90" s="357"/>
      <c r="H90" s="357"/>
      <c r="I90" s="360">
        <f t="shared" si="5"/>
        <v>0</v>
      </c>
      <c r="J90" s="360">
        <f t="shared" si="6"/>
        <v>0</v>
      </c>
      <c r="K90" s="439" t="e">
        <f t="shared" si="7"/>
        <v>#DIV/0!</v>
      </c>
      <c r="L90" s="47"/>
    </row>
    <row r="91" spans="1:11" s="47" customFormat="1" ht="17.25" customHeight="1">
      <c r="A91" s="445" t="s">
        <v>139</v>
      </c>
      <c r="B91" s="34"/>
      <c r="C91" s="24"/>
      <c r="D91" s="43" t="s">
        <v>140</v>
      </c>
      <c r="E91" s="13">
        <f>E92+E93+E94+E95</f>
        <v>70000</v>
      </c>
      <c r="F91" s="13">
        <f>F92+F93+F94+F95</f>
        <v>17000</v>
      </c>
      <c r="G91" s="355">
        <f>G92+G93+G94+G95</f>
        <v>170.64</v>
      </c>
      <c r="H91" s="355">
        <f>H92+H93+H94+H95</f>
        <v>170.64</v>
      </c>
      <c r="I91" s="360">
        <f t="shared" si="5"/>
        <v>0</v>
      </c>
      <c r="J91" s="360">
        <f t="shared" si="6"/>
        <v>16829.36</v>
      </c>
      <c r="K91" s="439">
        <f t="shared" si="7"/>
        <v>0.010037647058823528</v>
      </c>
    </row>
    <row r="92" spans="1:12" ht="27.75" customHeight="1" hidden="1">
      <c r="A92" s="445"/>
      <c r="B92" s="915" t="s">
        <v>141</v>
      </c>
      <c r="C92" s="915"/>
      <c r="D92" s="44" t="s">
        <v>142</v>
      </c>
      <c r="E92" s="21"/>
      <c r="F92" s="21"/>
      <c r="G92" s="357"/>
      <c r="H92" s="357"/>
      <c r="I92" s="360">
        <f t="shared" si="5"/>
        <v>0</v>
      </c>
      <c r="J92" s="360">
        <f t="shared" si="6"/>
        <v>0</v>
      </c>
      <c r="K92" s="439" t="e">
        <f t="shared" si="7"/>
        <v>#DIV/0!</v>
      </c>
      <c r="L92" s="47"/>
    </row>
    <row r="93" spans="1:11" ht="28.5" customHeight="1" hidden="1">
      <c r="A93" s="445"/>
      <c r="B93" s="915" t="s">
        <v>143</v>
      </c>
      <c r="C93" s="915"/>
      <c r="D93" s="44" t="s">
        <v>144</v>
      </c>
      <c r="E93" s="21"/>
      <c r="F93" s="21"/>
      <c r="G93" s="357"/>
      <c r="H93" s="357"/>
      <c r="I93" s="360">
        <f t="shared" si="5"/>
        <v>0</v>
      </c>
      <c r="J93" s="360">
        <f t="shared" si="6"/>
        <v>0</v>
      </c>
      <c r="K93" s="439" t="e">
        <f t="shared" si="7"/>
        <v>#DIV/0!</v>
      </c>
    </row>
    <row r="94" spans="1:11" ht="28.5" customHeight="1" hidden="1">
      <c r="A94" s="449"/>
      <c r="B94" s="915" t="s">
        <v>145</v>
      </c>
      <c r="C94" s="915"/>
      <c r="D94" s="44" t="s">
        <v>146</v>
      </c>
      <c r="E94" s="21"/>
      <c r="F94" s="21"/>
      <c r="G94" s="357"/>
      <c r="H94" s="357"/>
      <c r="I94" s="360">
        <f t="shared" si="5"/>
        <v>0</v>
      </c>
      <c r="J94" s="360">
        <f t="shared" si="6"/>
        <v>0</v>
      </c>
      <c r="K94" s="439" t="e">
        <f t="shared" si="7"/>
        <v>#DIV/0!</v>
      </c>
    </row>
    <row r="95" spans="1:11" ht="15" customHeight="1">
      <c r="A95" s="445"/>
      <c r="B95" s="19" t="s">
        <v>147</v>
      </c>
      <c r="C95" s="20"/>
      <c r="D95" s="44" t="s">
        <v>148</v>
      </c>
      <c r="E95" s="21">
        <v>70000</v>
      </c>
      <c r="F95" s="21">
        <v>17000</v>
      </c>
      <c r="G95" s="357">
        <v>170.64</v>
      </c>
      <c r="H95" s="357">
        <v>170.64</v>
      </c>
      <c r="I95" s="360">
        <f t="shared" si="5"/>
        <v>0</v>
      </c>
      <c r="J95" s="360">
        <f t="shared" si="6"/>
        <v>16829.36</v>
      </c>
      <c r="K95" s="439">
        <f t="shared" si="7"/>
        <v>0.010037647058823528</v>
      </c>
    </row>
    <row r="96" spans="1:11" s="47" customFormat="1" ht="15.75" customHeight="1">
      <c r="A96" s="925" t="s">
        <v>149</v>
      </c>
      <c r="B96" s="926"/>
      <c r="C96" s="926"/>
      <c r="D96" s="43" t="s">
        <v>150</v>
      </c>
      <c r="E96" s="13">
        <f>E97+E98</f>
        <v>1015000</v>
      </c>
      <c r="F96" s="13">
        <f>F97+F98</f>
        <v>251000</v>
      </c>
      <c r="G96" s="355">
        <f>G97+G98</f>
        <v>46270.73</v>
      </c>
      <c r="H96" s="355">
        <f>H97+H98</f>
        <v>46270.73</v>
      </c>
      <c r="I96" s="360">
        <f t="shared" si="5"/>
        <v>0</v>
      </c>
      <c r="J96" s="360">
        <f t="shared" si="6"/>
        <v>204729.27</v>
      </c>
      <c r="K96" s="439">
        <f t="shared" si="7"/>
        <v>0.18434553784860558</v>
      </c>
    </row>
    <row r="97" spans="1:12" ht="21" customHeight="1" hidden="1">
      <c r="A97" s="445"/>
      <c r="B97" s="922" t="s">
        <v>151</v>
      </c>
      <c r="C97" s="922"/>
      <c r="D97" s="44" t="s">
        <v>152</v>
      </c>
      <c r="E97" s="21"/>
      <c r="F97" s="21"/>
      <c r="G97" s="357"/>
      <c r="H97" s="357"/>
      <c r="I97" s="360">
        <f t="shared" si="5"/>
        <v>0</v>
      </c>
      <c r="J97" s="360">
        <f t="shared" si="6"/>
        <v>0</v>
      </c>
      <c r="K97" s="439" t="e">
        <f t="shared" si="7"/>
        <v>#DIV/0!</v>
      </c>
      <c r="L97" s="47"/>
    </row>
    <row r="98" spans="1:12" ht="12.75">
      <c r="A98" s="445"/>
      <c r="B98" s="815" t="s">
        <v>153</v>
      </c>
      <c r="C98" s="815"/>
      <c r="D98" s="44" t="s">
        <v>154</v>
      </c>
      <c r="E98" s="21">
        <v>1015000</v>
      </c>
      <c r="F98" s="21">
        <v>251000</v>
      </c>
      <c r="G98" s="357">
        <v>46270.73</v>
      </c>
      <c r="H98" s="357">
        <v>46270.73</v>
      </c>
      <c r="I98" s="360">
        <f t="shared" si="5"/>
        <v>0</v>
      </c>
      <c r="J98" s="360">
        <f t="shared" si="6"/>
        <v>204729.27</v>
      </c>
      <c r="K98" s="439">
        <f t="shared" si="7"/>
        <v>0.18434553784860558</v>
      </c>
      <c r="L98" s="47"/>
    </row>
    <row r="99" spans="1:12" ht="15" customHeight="1" hidden="1">
      <c r="A99" s="445"/>
      <c r="B99" s="27"/>
      <c r="C99" s="20"/>
      <c r="D99" s="44"/>
      <c r="E99" s="21"/>
      <c r="F99" s="21"/>
      <c r="G99" s="357"/>
      <c r="H99" s="357"/>
      <c r="I99" s="360">
        <f t="shared" si="5"/>
        <v>0</v>
      </c>
      <c r="J99" s="360">
        <f t="shared" si="6"/>
        <v>0</v>
      </c>
      <c r="K99" s="439" t="e">
        <f t="shared" si="7"/>
        <v>#DIV/0!</v>
      </c>
      <c r="L99" s="47"/>
    </row>
    <row r="100" spans="1:12" s="47" customFormat="1" ht="15" customHeight="1">
      <c r="A100" s="445" t="s">
        <v>155</v>
      </c>
      <c r="B100" s="34"/>
      <c r="C100" s="24"/>
      <c r="D100" s="43" t="s">
        <v>156</v>
      </c>
      <c r="E100" s="13">
        <f>E101+E102+E103+E104</f>
        <v>0</v>
      </c>
      <c r="F100" s="13">
        <f>F101+F102+F103+F104</f>
        <v>0</v>
      </c>
      <c r="G100" s="355">
        <f>G101+G102+G103+G104</f>
        <v>0</v>
      </c>
      <c r="H100" s="355">
        <f>H101+H102+H103+H104</f>
        <v>0</v>
      </c>
      <c r="I100" s="360">
        <f t="shared" si="5"/>
        <v>0</v>
      </c>
      <c r="J100" s="360">
        <f t="shared" si="6"/>
        <v>0</v>
      </c>
      <c r="K100" s="439"/>
      <c r="L100" s="7"/>
    </row>
    <row r="101" spans="1:11" ht="15" customHeight="1">
      <c r="A101" s="445"/>
      <c r="B101" s="27" t="s">
        <v>157</v>
      </c>
      <c r="C101" s="20"/>
      <c r="D101" s="44" t="s">
        <v>158</v>
      </c>
      <c r="E101" s="21">
        <v>0</v>
      </c>
      <c r="F101" s="21"/>
      <c r="G101" s="357"/>
      <c r="H101" s="357"/>
      <c r="I101" s="360">
        <f t="shared" si="5"/>
        <v>0</v>
      </c>
      <c r="J101" s="360">
        <f t="shared" si="6"/>
        <v>0</v>
      </c>
      <c r="K101" s="439"/>
    </row>
    <row r="102" spans="1:11" ht="15" customHeight="1">
      <c r="A102" s="445"/>
      <c r="B102" s="46" t="s">
        <v>422</v>
      </c>
      <c r="C102" s="46"/>
      <c r="D102" s="44" t="s">
        <v>159</v>
      </c>
      <c r="E102" s="21">
        <v>-28356000</v>
      </c>
      <c r="F102" s="28">
        <v>-1194000</v>
      </c>
      <c r="G102" s="364">
        <v>-709957.84</v>
      </c>
      <c r="H102" s="364">
        <v>-709957.84</v>
      </c>
      <c r="I102" s="360">
        <f t="shared" si="5"/>
        <v>0</v>
      </c>
      <c r="J102" s="360">
        <f t="shared" si="6"/>
        <v>-484042.16000000003</v>
      </c>
      <c r="K102" s="439">
        <f t="shared" si="7"/>
        <v>0.5946045561139028</v>
      </c>
    </row>
    <row r="103" spans="1:12" ht="15" customHeight="1">
      <c r="A103" s="445"/>
      <c r="B103" s="815" t="s">
        <v>422</v>
      </c>
      <c r="C103" s="815"/>
      <c r="D103" s="44" t="s">
        <v>160</v>
      </c>
      <c r="E103" s="21">
        <v>28356000</v>
      </c>
      <c r="F103" s="28">
        <v>1194000</v>
      </c>
      <c r="G103" s="364">
        <v>709957.84</v>
      </c>
      <c r="H103" s="364">
        <v>709957.84</v>
      </c>
      <c r="I103" s="360">
        <f t="shared" si="5"/>
        <v>0</v>
      </c>
      <c r="J103" s="360">
        <f t="shared" si="6"/>
        <v>484042.16000000003</v>
      </c>
      <c r="K103" s="439">
        <f t="shared" si="7"/>
        <v>0.5946045561139028</v>
      </c>
      <c r="L103" s="47"/>
    </row>
    <row r="104" spans="1:12" ht="15" customHeight="1" hidden="1">
      <c r="A104" s="445"/>
      <c r="B104" s="19" t="s">
        <v>161</v>
      </c>
      <c r="C104" s="20"/>
      <c r="D104" s="44" t="s">
        <v>162</v>
      </c>
      <c r="E104" s="21"/>
      <c r="F104" s="21"/>
      <c r="G104" s="357"/>
      <c r="H104" s="357"/>
      <c r="I104" s="360">
        <f t="shared" si="5"/>
        <v>0</v>
      </c>
      <c r="J104" s="360">
        <f t="shared" si="6"/>
        <v>0</v>
      </c>
      <c r="K104" s="439" t="e">
        <f t="shared" si="7"/>
        <v>#DIV/0!</v>
      </c>
      <c r="L104" s="47"/>
    </row>
    <row r="105" spans="1:11" s="47" customFormat="1" ht="17.25" customHeight="1">
      <c r="A105" s="445" t="s">
        <v>163</v>
      </c>
      <c r="B105" s="31"/>
      <c r="C105" s="32"/>
      <c r="D105" s="43" t="s">
        <v>164</v>
      </c>
      <c r="E105" s="13">
        <f>E106</f>
        <v>0</v>
      </c>
      <c r="F105" s="13">
        <f>F106</f>
        <v>0</v>
      </c>
      <c r="G105" s="355">
        <f>G106</f>
        <v>0</v>
      </c>
      <c r="H105" s="355">
        <f>H106</f>
        <v>0</v>
      </c>
      <c r="I105" s="360">
        <f t="shared" si="5"/>
        <v>0</v>
      </c>
      <c r="J105" s="360">
        <f t="shared" si="6"/>
        <v>0</v>
      </c>
      <c r="K105" s="439"/>
    </row>
    <row r="106" spans="1:11" s="47" customFormat="1" ht="16.5" customHeight="1">
      <c r="A106" s="445" t="s">
        <v>165</v>
      </c>
      <c r="B106" s="34"/>
      <c r="C106" s="24"/>
      <c r="D106" s="43" t="s">
        <v>166</v>
      </c>
      <c r="E106" s="13">
        <f>E107+E109+E110+E111</f>
        <v>0</v>
      </c>
      <c r="F106" s="13">
        <f>F107+F109+F110+F111</f>
        <v>0</v>
      </c>
      <c r="G106" s="355">
        <f>G107+G109+G110+G111</f>
        <v>0</v>
      </c>
      <c r="H106" s="355">
        <f>H107+H109+H110+H111</f>
        <v>0</v>
      </c>
      <c r="I106" s="360">
        <f t="shared" si="5"/>
        <v>0</v>
      </c>
      <c r="J106" s="360">
        <f t="shared" si="6"/>
        <v>0</v>
      </c>
      <c r="K106" s="439"/>
    </row>
    <row r="107" spans="1:11" ht="14.25" customHeight="1">
      <c r="A107" s="445"/>
      <c r="B107" s="19" t="s">
        <v>167</v>
      </c>
      <c r="C107" s="20"/>
      <c r="D107" s="44" t="s">
        <v>168</v>
      </c>
      <c r="E107" s="21">
        <f>E108</f>
        <v>0</v>
      </c>
      <c r="F107" s="21">
        <f>F108</f>
        <v>0</v>
      </c>
      <c r="G107" s="357">
        <f>G108</f>
        <v>0</v>
      </c>
      <c r="H107" s="357">
        <f>H108</f>
        <v>0</v>
      </c>
      <c r="I107" s="360">
        <f t="shared" si="5"/>
        <v>0</v>
      </c>
      <c r="J107" s="360">
        <f t="shared" si="6"/>
        <v>0</v>
      </c>
      <c r="K107" s="439"/>
    </row>
    <row r="108" spans="1:11" ht="14.25" customHeight="1" hidden="1">
      <c r="A108" s="445"/>
      <c r="B108" s="816" t="s">
        <v>105</v>
      </c>
      <c r="C108" s="815"/>
      <c r="D108" s="41" t="s">
        <v>63</v>
      </c>
      <c r="E108" s="21"/>
      <c r="F108" s="21"/>
      <c r="G108" s="357"/>
      <c r="H108" s="357"/>
      <c r="I108" s="360">
        <f t="shared" si="5"/>
        <v>0</v>
      </c>
      <c r="J108" s="360">
        <f t="shared" si="6"/>
        <v>0</v>
      </c>
      <c r="K108" s="439"/>
    </row>
    <row r="109" spans="1:11" ht="28.5" customHeight="1" hidden="1">
      <c r="A109" s="445"/>
      <c r="B109" s="922" t="s">
        <v>169</v>
      </c>
      <c r="C109" s="922"/>
      <c r="D109" s="44" t="s">
        <v>170</v>
      </c>
      <c r="E109" s="21"/>
      <c r="F109" s="21"/>
      <c r="G109" s="357"/>
      <c r="H109" s="357"/>
      <c r="I109" s="360">
        <f t="shared" si="5"/>
        <v>0</v>
      </c>
      <c r="J109" s="360">
        <f t="shared" si="6"/>
        <v>0</v>
      </c>
      <c r="K109" s="439"/>
    </row>
    <row r="110" spans="1:12" ht="16.5" customHeight="1" hidden="1">
      <c r="A110" s="445"/>
      <c r="B110" s="19" t="s">
        <v>171</v>
      </c>
      <c r="C110" s="20"/>
      <c r="D110" s="44" t="s">
        <v>172</v>
      </c>
      <c r="E110" s="21"/>
      <c r="F110" s="21"/>
      <c r="G110" s="357"/>
      <c r="H110" s="357"/>
      <c r="I110" s="360">
        <f t="shared" si="5"/>
        <v>0</v>
      </c>
      <c r="J110" s="360">
        <f t="shared" si="6"/>
        <v>0</v>
      </c>
      <c r="K110" s="439"/>
      <c r="L110" s="47"/>
    </row>
    <row r="111" spans="1:12" ht="24" customHeight="1" hidden="1">
      <c r="A111" s="445"/>
      <c r="B111" s="922" t="s">
        <v>173</v>
      </c>
      <c r="C111" s="922"/>
      <c r="D111" s="44" t="s">
        <v>174</v>
      </c>
      <c r="E111" s="21"/>
      <c r="F111" s="21"/>
      <c r="G111" s="357"/>
      <c r="H111" s="357"/>
      <c r="I111" s="360">
        <f t="shared" si="5"/>
        <v>0</v>
      </c>
      <c r="J111" s="360">
        <f t="shared" si="6"/>
        <v>0</v>
      </c>
      <c r="K111" s="439"/>
      <c r="L111" s="47"/>
    </row>
    <row r="112" spans="1:11" s="47" customFormat="1" ht="17.25" customHeight="1">
      <c r="A112" s="445" t="s">
        <v>175</v>
      </c>
      <c r="B112" s="31"/>
      <c r="C112" s="32"/>
      <c r="D112" s="43" t="s">
        <v>176</v>
      </c>
      <c r="E112" s="13">
        <f>E113</f>
        <v>0</v>
      </c>
      <c r="F112" s="13">
        <f>F113</f>
        <v>0</v>
      </c>
      <c r="G112" s="355">
        <f>G113</f>
        <v>104595.84</v>
      </c>
      <c r="H112" s="355">
        <f>H113</f>
        <v>104595.84</v>
      </c>
      <c r="I112" s="360">
        <f t="shared" si="5"/>
        <v>0</v>
      </c>
      <c r="J112" s="360">
        <f t="shared" si="6"/>
        <v>-104595.84</v>
      </c>
      <c r="K112" s="439"/>
    </row>
    <row r="113" spans="1:12" ht="16.5" customHeight="1">
      <c r="A113" s="444" t="s">
        <v>177</v>
      </c>
      <c r="B113" s="20"/>
      <c r="C113" s="19"/>
      <c r="D113" s="44" t="s">
        <v>178</v>
      </c>
      <c r="E113" s="14">
        <f>E114+E115+E116</f>
        <v>0</v>
      </c>
      <c r="F113" s="14">
        <f>F114+F115+F116</f>
        <v>0</v>
      </c>
      <c r="G113" s="356">
        <f>G114+G115+G116</f>
        <v>104595.84</v>
      </c>
      <c r="H113" s="356">
        <f>H114+H115+H116</f>
        <v>104595.84</v>
      </c>
      <c r="I113" s="360">
        <f t="shared" si="5"/>
        <v>0</v>
      </c>
      <c r="J113" s="360">
        <f t="shared" si="6"/>
        <v>-104595.84</v>
      </c>
      <c r="K113" s="439"/>
      <c r="L113" s="47"/>
    </row>
    <row r="114" spans="1:11" ht="44.25" customHeight="1" hidden="1">
      <c r="A114" s="923" t="s">
        <v>179</v>
      </c>
      <c r="B114" s="915"/>
      <c r="C114" s="915"/>
      <c r="D114" s="44" t="s">
        <v>180</v>
      </c>
      <c r="E114" s="21"/>
      <c r="F114" s="21"/>
      <c r="G114" s="357"/>
      <c r="H114" s="357"/>
      <c r="I114" s="360">
        <f t="shared" si="5"/>
        <v>0</v>
      </c>
      <c r="J114" s="360">
        <f t="shared" si="6"/>
        <v>0</v>
      </c>
      <c r="K114" s="439"/>
    </row>
    <row r="115" spans="1:11" ht="28.5" customHeight="1" hidden="1">
      <c r="A115" s="924" t="s">
        <v>181</v>
      </c>
      <c r="B115" s="922"/>
      <c r="C115" s="922"/>
      <c r="D115" s="44" t="s">
        <v>182</v>
      </c>
      <c r="E115" s="21"/>
      <c r="F115" s="21"/>
      <c r="G115" s="357"/>
      <c r="H115" s="357"/>
      <c r="I115" s="360">
        <f t="shared" si="5"/>
        <v>0</v>
      </c>
      <c r="J115" s="360">
        <f t="shared" si="6"/>
        <v>0</v>
      </c>
      <c r="K115" s="439"/>
    </row>
    <row r="116" spans="1:11" ht="16.5" customHeight="1">
      <c r="A116" s="445"/>
      <c r="B116" s="815" t="s">
        <v>417</v>
      </c>
      <c r="C116" s="815"/>
      <c r="D116" s="3" t="s">
        <v>183</v>
      </c>
      <c r="E116" s="21"/>
      <c r="F116" s="21"/>
      <c r="G116" s="357">
        <v>104595.84</v>
      </c>
      <c r="H116" s="357">
        <v>104595.84</v>
      </c>
      <c r="I116" s="360">
        <f t="shared" si="5"/>
        <v>0</v>
      </c>
      <c r="J116" s="360">
        <f t="shared" si="6"/>
        <v>-104595.84</v>
      </c>
      <c r="K116" s="439"/>
    </row>
    <row r="117" spans="1:11" s="47" customFormat="1" ht="21.75" customHeight="1">
      <c r="A117" s="920" t="s">
        <v>184</v>
      </c>
      <c r="B117" s="921"/>
      <c r="C117" s="921"/>
      <c r="D117" s="43" t="s">
        <v>185</v>
      </c>
      <c r="E117" s="13">
        <f>E118</f>
        <v>55328000</v>
      </c>
      <c r="F117" s="13">
        <f>F118</f>
        <v>16290000</v>
      </c>
      <c r="G117" s="355">
        <f>G118</f>
        <v>12283552.969999999</v>
      </c>
      <c r="H117" s="355">
        <f>H118</f>
        <v>12283552.969999999</v>
      </c>
      <c r="I117" s="360">
        <f t="shared" si="5"/>
        <v>0</v>
      </c>
      <c r="J117" s="360">
        <f t="shared" si="6"/>
        <v>4006447.030000001</v>
      </c>
      <c r="K117" s="439">
        <f t="shared" si="7"/>
        <v>0.7540548170656844</v>
      </c>
    </row>
    <row r="118" spans="1:11" s="47" customFormat="1" ht="18.75" customHeight="1">
      <c r="A118" s="916" t="s">
        <v>186</v>
      </c>
      <c r="B118" s="917"/>
      <c r="C118" s="892"/>
      <c r="D118" s="43" t="s">
        <v>187</v>
      </c>
      <c r="E118" s="13">
        <f>E119+E139</f>
        <v>55328000</v>
      </c>
      <c r="F118" s="13">
        <f>F119+F139</f>
        <v>16290000</v>
      </c>
      <c r="G118" s="355">
        <f>G119+G139</f>
        <v>12283552.969999999</v>
      </c>
      <c r="H118" s="355">
        <f>H119+H139</f>
        <v>12283552.969999999</v>
      </c>
      <c r="I118" s="360">
        <f t="shared" si="5"/>
        <v>0</v>
      </c>
      <c r="J118" s="360">
        <f t="shared" si="6"/>
        <v>4006447.030000001</v>
      </c>
      <c r="K118" s="439">
        <f t="shared" si="7"/>
        <v>0.7540548170656844</v>
      </c>
    </row>
    <row r="119" spans="1:11" s="47" customFormat="1" ht="18" customHeight="1">
      <c r="A119" s="916" t="s">
        <v>188</v>
      </c>
      <c r="B119" s="917"/>
      <c r="C119" s="892"/>
      <c r="D119" s="43" t="s">
        <v>189</v>
      </c>
      <c r="E119" s="13">
        <f>E120+E134</f>
        <v>55328000</v>
      </c>
      <c r="F119" s="13">
        <f>F120+F134</f>
        <v>16290000</v>
      </c>
      <c r="G119" s="355">
        <f>G120+G134</f>
        <v>12283552.969999999</v>
      </c>
      <c r="H119" s="355">
        <f>H120+H134</f>
        <v>12283552.969999999</v>
      </c>
      <c r="I119" s="360">
        <f t="shared" si="5"/>
        <v>0</v>
      </c>
      <c r="J119" s="360">
        <f t="shared" si="6"/>
        <v>4006447.030000001</v>
      </c>
      <c r="K119" s="439">
        <f t="shared" si="7"/>
        <v>0.7540548170656844</v>
      </c>
    </row>
    <row r="120" spans="1:11" s="47" customFormat="1" ht="15" customHeight="1" hidden="1">
      <c r="A120" s="920" t="s">
        <v>190</v>
      </c>
      <c r="B120" s="921"/>
      <c r="C120" s="921"/>
      <c r="D120" s="43" t="s">
        <v>191</v>
      </c>
      <c r="E120" s="13">
        <f>E121+E122+E123+E124+E125+E126+E127+E131+E132+E133</f>
        <v>10786000</v>
      </c>
      <c r="F120" s="13">
        <f>F121+F122+F123+F124+F125+F126+F127+F131+F132+F133</f>
        <v>3058000</v>
      </c>
      <c r="G120" s="355">
        <f>G121+G122+G123+G124+G125+G126+G127+G131+G132+G133</f>
        <v>857038.68</v>
      </c>
      <c r="H120" s="355">
        <f>H121+H122+H123+H124+H125+H126+H127+H131+H132+H133</f>
        <v>857038.68</v>
      </c>
      <c r="I120" s="360">
        <f t="shared" si="5"/>
        <v>0</v>
      </c>
      <c r="J120" s="360">
        <f t="shared" si="6"/>
        <v>2200961.32</v>
      </c>
      <c r="K120" s="439">
        <f t="shared" si="7"/>
        <v>0.2802611772400262</v>
      </c>
    </row>
    <row r="121" spans="1:11" ht="15" customHeight="1" hidden="1">
      <c r="A121" s="444"/>
      <c r="B121" s="922" t="s">
        <v>192</v>
      </c>
      <c r="C121" s="922"/>
      <c r="D121" s="44" t="s">
        <v>193</v>
      </c>
      <c r="E121" s="21"/>
      <c r="F121" s="21"/>
      <c r="G121" s="357"/>
      <c r="H121" s="357"/>
      <c r="I121" s="360">
        <f t="shared" si="5"/>
        <v>0</v>
      </c>
      <c r="J121" s="360">
        <f t="shared" si="6"/>
        <v>0</v>
      </c>
      <c r="K121" s="439" t="e">
        <f t="shared" si="7"/>
        <v>#DIV/0!</v>
      </c>
    </row>
    <row r="122" spans="1:11" ht="18" customHeight="1" hidden="1">
      <c r="A122" s="444"/>
      <c r="B122" s="27" t="s">
        <v>194</v>
      </c>
      <c r="C122" s="20"/>
      <c r="D122" s="44" t="s">
        <v>195</v>
      </c>
      <c r="E122" s="21"/>
      <c r="F122" s="21"/>
      <c r="G122" s="357"/>
      <c r="H122" s="357"/>
      <c r="I122" s="360">
        <f t="shared" si="5"/>
        <v>0</v>
      </c>
      <c r="J122" s="360">
        <f t="shared" si="6"/>
        <v>0</v>
      </c>
      <c r="K122" s="439" t="e">
        <f t="shared" si="7"/>
        <v>#DIV/0!</v>
      </c>
    </row>
    <row r="123" spans="1:11" ht="15.75" customHeight="1" hidden="1">
      <c r="A123" s="444"/>
      <c r="B123" s="27" t="s">
        <v>196</v>
      </c>
      <c r="C123" s="20"/>
      <c r="D123" s="44" t="s">
        <v>197</v>
      </c>
      <c r="E123" s="21"/>
      <c r="F123" s="21"/>
      <c r="G123" s="357"/>
      <c r="H123" s="357"/>
      <c r="I123" s="360">
        <f t="shared" si="5"/>
        <v>0</v>
      </c>
      <c r="J123" s="360">
        <f t="shared" si="6"/>
        <v>0</v>
      </c>
      <c r="K123" s="439" t="e">
        <f t="shared" si="7"/>
        <v>#DIV/0!</v>
      </c>
    </row>
    <row r="124" spans="1:12" ht="15.75" customHeight="1" hidden="1">
      <c r="A124" s="441"/>
      <c r="B124" s="27" t="s">
        <v>198</v>
      </c>
      <c r="C124" s="20"/>
      <c r="D124" s="44" t="s">
        <v>199</v>
      </c>
      <c r="E124" s="21"/>
      <c r="F124" s="21"/>
      <c r="G124" s="357"/>
      <c r="H124" s="357"/>
      <c r="I124" s="360">
        <f t="shared" si="5"/>
        <v>0</v>
      </c>
      <c r="J124" s="360">
        <f t="shared" si="6"/>
        <v>0</v>
      </c>
      <c r="K124" s="439" t="e">
        <f t="shared" si="7"/>
        <v>#DIV/0!</v>
      </c>
      <c r="L124" s="47"/>
    </row>
    <row r="125" spans="1:12" ht="31.5" customHeight="1" hidden="1">
      <c r="A125" s="450"/>
      <c r="B125" s="915" t="s">
        <v>200</v>
      </c>
      <c r="C125" s="915"/>
      <c r="D125" s="44" t="s">
        <v>201</v>
      </c>
      <c r="E125" s="21"/>
      <c r="F125" s="21"/>
      <c r="G125" s="357"/>
      <c r="H125" s="357"/>
      <c r="I125" s="360">
        <f t="shared" si="5"/>
        <v>0</v>
      </c>
      <c r="J125" s="360">
        <f t="shared" si="6"/>
        <v>0</v>
      </c>
      <c r="K125" s="439" t="e">
        <f t="shared" si="7"/>
        <v>#DIV/0!</v>
      </c>
      <c r="L125" s="47"/>
    </row>
    <row r="126" spans="1:12" ht="17.25" customHeight="1" hidden="1">
      <c r="A126" s="441"/>
      <c r="B126" s="27" t="s">
        <v>202</v>
      </c>
      <c r="C126" s="20"/>
      <c r="D126" s="44" t="s">
        <v>203</v>
      </c>
      <c r="E126" s="21"/>
      <c r="F126" s="21"/>
      <c r="G126" s="357"/>
      <c r="H126" s="357"/>
      <c r="I126" s="360">
        <f t="shared" si="5"/>
        <v>0</v>
      </c>
      <c r="J126" s="360">
        <f t="shared" si="6"/>
        <v>0</v>
      </c>
      <c r="K126" s="439" t="e">
        <f t="shared" si="7"/>
        <v>#DIV/0!</v>
      </c>
      <c r="L126" s="47"/>
    </row>
    <row r="127" spans="1:12" ht="24.75" customHeight="1">
      <c r="A127" s="444"/>
      <c r="B127" s="867" t="s">
        <v>204</v>
      </c>
      <c r="C127" s="867"/>
      <c r="D127" s="44" t="s">
        <v>205</v>
      </c>
      <c r="E127" s="59">
        <f>E128+E129+E130</f>
        <v>0</v>
      </c>
      <c r="F127" s="59">
        <f>F128+F129+F130</f>
        <v>0</v>
      </c>
      <c r="G127" s="366">
        <f>G128+G129+G130</f>
        <v>0</v>
      </c>
      <c r="H127" s="366">
        <f>H128+H129+H130</f>
        <v>0</v>
      </c>
      <c r="I127" s="360">
        <f t="shared" si="5"/>
        <v>0</v>
      </c>
      <c r="J127" s="360">
        <f t="shared" si="6"/>
        <v>0</v>
      </c>
      <c r="K127" s="439"/>
      <c r="L127" s="47"/>
    </row>
    <row r="128" spans="1:11" ht="24.75" customHeight="1">
      <c r="A128" s="444"/>
      <c r="B128" s="867" t="s">
        <v>206</v>
      </c>
      <c r="C128" s="867"/>
      <c r="D128" s="44" t="s">
        <v>207</v>
      </c>
      <c r="E128" s="21"/>
      <c r="F128" s="21"/>
      <c r="G128" s="357"/>
      <c r="H128" s="357"/>
      <c r="I128" s="360">
        <f t="shared" si="5"/>
        <v>0</v>
      </c>
      <c r="J128" s="360">
        <f t="shared" si="6"/>
        <v>0</v>
      </c>
      <c r="K128" s="439"/>
    </row>
    <row r="129" spans="1:11" ht="20.25" customHeight="1">
      <c r="A129" s="444"/>
      <c r="B129" s="867" t="s">
        <v>208</v>
      </c>
      <c r="C129" s="867"/>
      <c r="D129" s="44" t="s">
        <v>209</v>
      </c>
      <c r="E129" s="21"/>
      <c r="F129" s="21"/>
      <c r="G129" s="357"/>
      <c r="H129" s="357"/>
      <c r="I129" s="360">
        <f t="shared" si="5"/>
        <v>0</v>
      </c>
      <c r="J129" s="360">
        <f t="shared" si="6"/>
        <v>0</v>
      </c>
      <c r="K129" s="439"/>
    </row>
    <row r="130" spans="1:11" ht="17.25" customHeight="1">
      <c r="A130" s="444"/>
      <c r="B130" s="867" t="s">
        <v>419</v>
      </c>
      <c r="C130" s="867"/>
      <c r="D130" s="44" t="s">
        <v>418</v>
      </c>
      <c r="E130" s="21"/>
      <c r="F130" s="21"/>
      <c r="G130" s="357"/>
      <c r="H130" s="357"/>
      <c r="I130" s="360">
        <f t="shared" si="5"/>
        <v>0</v>
      </c>
      <c r="J130" s="360">
        <f t="shared" si="6"/>
        <v>0</v>
      </c>
      <c r="K130" s="439"/>
    </row>
    <row r="131" spans="1:11" ht="27.75" customHeight="1" hidden="1">
      <c r="A131" s="444"/>
      <c r="B131" s="915" t="s">
        <v>210</v>
      </c>
      <c r="C131" s="915"/>
      <c r="D131" s="44" t="s">
        <v>211</v>
      </c>
      <c r="E131" s="21"/>
      <c r="F131" s="21"/>
      <c r="G131" s="357"/>
      <c r="H131" s="357"/>
      <c r="I131" s="360">
        <f t="shared" si="5"/>
        <v>0</v>
      </c>
      <c r="J131" s="360">
        <f t="shared" si="6"/>
        <v>0</v>
      </c>
      <c r="K131" s="439" t="e">
        <f t="shared" si="7"/>
        <v>#DIV/0!</v>
      </c>
    </row>
    <row r="132" spans="1:12" ht="15" customHeight="1" hidden="1">
      <c r="A132" s="444"/>
      <c r="B132" s="915" t="s">
        <v>212</v>
      </c>
      <c r="C132" s="915"/>
      <c r="D132" s="44" t="s">
        <v>213</v>
      </c>
      <c r="E132" s="21"/>
      <c r="F132" s="21"/>
      <c r="G132" s="357"/>
      <c r="H132" s="357"/>
      <c r="I132" s="360">
        <f t="shared" si="5"/>
        <v>0</v>
      </c>
      <c r="J132" s="360">
        <f t="shared" si="6"/>
        <v>0</v>
      </c>
      <c r="K132" s="439" t="e">
        <f t="shared" si="7"/>
        <v>#DIV/0!</v>
      </c>
      <c r="L132" s="47"/>
    </row>
    <row r="133" spans="1:12" ht="27.75" customHeight="1">
      <c r="A133" s="444"/>
      <c r="B133" s="867" t="s">
        <v>214</v>
      </c>
      <c r="C133" s="867"/>
      <c r="D133" s="43" t="s">
        <v>215</v>
      </c>
      <c r="E133" s="38">
        <v>10786000</v>
      </c>
      <c r="F133" s="33">
        <v>3058000</v>
      </c>
      <c r="G133" s="362">
        <v>857038.68</v>
      </c>
      <c r="H133" s="362">
        <v>857038.68</v>
      </c>
      <c r="I133" s="360">
        <f t="shared" si="5"/>
        <v>0</v>
      </c>
      <c r="J133" s="360">
        <f t="shared" si="6"/>
        <v>2200961.32</v>
      </c>
      <c r="K133" s="439">
        <f t="shared" si="7"/>
        <v>0.2802611772400262</v>
      </c>
      <c r="L133" s="47"/>
    </row>
    <row r="134" spans="1:11" s="47" customFormat="1" ht="17.25" customHeight="1">
      <c r="A134" s="920" t="s">
        <v>216</v>
      </c>
      <c r="B134" s="921"/>
      <c r="C134" s="921"/>
      <c r="D134" s="29" t="s">
        <v>217</v>
      </c>
      <c r="E134" s="36">
        <f>E135+E136+E137+E138</f>
        <v>44542000</v>
      </c>
      <c r="F134" s="36">
        <f>F135+F136+F137+F138</f>
        <v>13232000</v>
      </c>
      <c r="G134" s="363">
        <f>G135+G136+G137+G138</f>
        <v>11426514.29</v>
      </c>
      <c r="H134" s="363">
        <f>H135+H136+H137+H138</f>
        <v>11426514.29</v>
      </c>
      <c r="I134" s="360">
        <f t="shared" si="5"/>
        <v>0</v>
      </c>
      <c r="J134" s="360">
        <f t="shared" si="6"/>
        <v>1805485.710000001</v>
      </c>
      <c r="K134" s="439">
        <f t="shared" si="7"/>
        <v>0.8635515636336154</v>
      </c>
    </row>
    <row r="135" spans="1:12" ht="19.5" customHeight="1">
      <c r="A135" s="444"/>
      <c r="B135" s="870" t="s">
        <v>218</v>
      </c>
      <c r="C135" s="835"/>
      <c r="D135" s="44" t="s">
        <v>219</v>
      </c>
      <c r="E135" s="21">
        <v>44203000</v>
      </c>
      <c r="F135" s="21">
        <v>13000000</v>
      </c>
      <c r="G135" s="357">
        <v>11212164</v>
      </c>
      <c r="H135" s="357">
        <v>11212164</v>
      </c>
      <c r="I135" s="360">
        <f t="shared" si="5"/>
        <v>0</v>
      </c>
      <c r="J135" s="360">
        <f t="shared" si="6"/>
        <v>1787836</v>
      </c>
      <c r="K135" s="439">
        <f t="shared" si="7"/>
        <v>0.8624741538461539</v>
      </c>
      <c r="L135" s="47"/>
    </row>
    <row r="136" spans="1:11" ht="17.25" customHeight="1">
      <c r="A136" s="444"/>
      <c r="B136" s="830" t="s">
        <v>220</v>
      </c>
      <c r="C136" s="830"/>
      <c r="D136" s="44" t="s">
        <v>221</v>
      </c>
      <c r="E136" s="21"/>
      <c r="F136" s="21"/>
      <c r="G136" s="357"/>
      <c r="H136" s="357"/>
      <c r="I136" s="360">
        <f t="shared" si="5"/>
        <v>0</v>
      </c>
      <c r="J136" s="360">
        <f t="shared" si="6"/>
        <v>0</v>
      </c>
      <c r="K136" s="439"/>
    </row>
    <row r="137" spans="1:11" ht="17.25" customHeight="1">
      <c r="A137" s="444"/>
      <c r="B137" s="915" t="s">
        <v>424</v>
      </c>
      <c r="C137" s="915"/>
      <c r="D137" s="44" t="s">
        <v>222</v>
      </c>
      <c r="E137" s="21">
        <v>100000</v>
      </c>
      <c r="F137" s="21">
        <v>36000</v>
      </c>
      <c r="G137" s="357">
        <v>36350.29</v>
      </c>
      <c r="H137" s="357">
        <v>36350.29</v>
      </c>
      <c r="I137" s="360">
        <f t="shared" si="5"/>
        <v>0</v>
      </c>
      <c r="J137" s="360">
        <f t="shared" si="6"/>
        <v>-350.2900000000009</v>
      </c>
      <c r="K137" s="439">
        <f t="shared" si="7"/>
        <v>1.009730277777778</v>
      </c>
    </row>
    <row r="138" spans="1:11" ht="18.75" customHeight="1">
      <c r="A138" s="444"/>
      <c r="B138" s="915" t="s">
        <v>223</v>
      </c>
      <c r="C138" s="915"/>
      <c r="D138" s="44" t="s">
        <v>224</v>
      </c>
      <c r="E138" s="21">
        <v>239000</v>
      </c>
      <c r="F138" s="21">
        <v>196000</v>
      </c>
      <c r="G138" s="357">
        <v>178000</v>
      </c>
      <c r="H138" s="357">
        <v>178000</v>
      </c>
      <c r="I138" s="360">
        <f t="shared" si="5"/>
        <v>0</v>
      </c>
      <c r="J138" s="360">
        <f t="shared" si="6"/>
        <v>18000</v>
      </c>
      <c r="K138" s="439">
        <f t="shared" si="7"/>
        <v>0.9081632653061225</v>
      </c>
    </row>
    <row r="139" spans="1:11" s="47" customFormat="1" ht="16.5" customHeight="1">
      <c r="A139" s="916" t="s">
        <v>225</v>
      </c>
      <c r="B139" s="917"/>
      <c r="C139" s="892"/>
      <c r="D139" s="43" t="s">
        <v>226</v>
      </c>
      <c r="E139" s="33">
        <f>E140+E141+E142</f>
        <v>0</v>
      </c>
      <c r="F139" s="33">
        <f>F140+F141+F142</f>
        <v>0</v>
      </c>
      <c r="G139" s="362">
        <f>G140+G141+G142</f>
        <v>0</v>
      </c>
      <c r="H139" s="362">
        <f>H140+H141+H142</f>
        <v>0</v>
      </c>
      <c r="I139" s="360">
        <f t="shared" si="5"/>
        <v>0</v>
      </c>
      <c r="J139" s="360">
        <f t="shared" si="6"/>
        <v>0</v>
      </c>
      <c r="K139" s="439"/>
    </row>
    <row r="140" spans="1:12" ht="27.75" customHeight="1" hidden="1">
      <c r="A140" s="444"/>
      <c r="B140" s="915" t="s">
        <v>227</v>
      </c>
      <c r="C140" s="915"/>
      <c r="D140" s="44" t="s">
        <v>228</v>
      </c>
      <c r="E140" s="21">
        <v>0</v>
      </c>
      <c r="F140" s="21">
        <v>0</v>
      </c>
      <c r="G140" s="357">
        <v>0</v>
      </c>
      <c r="H140" s="357">
        <v>0</v>
      </c>
      <c r="I140" s="360">
        <f t="shared" si="5"/>
        <v>0</v>
      </c>
      <c r="J140" s="360">
        <f t="shared" si="6"/>
        <v>0</v>
      </c>
      <c r="K140" s="439"/>
      <c r="L140" s="47"/>
    </row>
    <row r="141" spans="1:12" ht="26.25" customHeight="1" hidden="1">
      <c r="A141" s="446"/>
      <c r="B141" s="915" t="s">
        <v>229</v>
      </c>
      <c r="C141" s="915"/>
      <c r="D141" s="44" t="s">
        <v>230</v>
      </c>
      <c r="E141" s="21">
        <v>0</v>
      </c>
      <c r="F141" s="21">
        <v>0</v>
      </c>
      <c r="G141" s="357">
        <v>0</v>
      </c>
      <c r="H141" s="357">
        <v>0</v>
      </c>
      <c r="I141" s="360">
        <f aca="true" t="shared" si="8" ref="I141:I204">G141-H141</f>
        <v>0</v>
      </c>
      <c r="J141" s="360">
        <f aca="true" t="shared" si="9" ref="J141:J204">F141-G141</f>
        <v>0</v>
      </c>
      <c r="K141" s="439"/>
      <c r="L141" s="47"/>
    </row>
    <row r="142" spans="1:12" ht="18.75" customHeight="1">
      <c r="A142" s="451"/>
      <c r="B142" s="915" t="s">
        <v>420</v>
      </c>
      <c r="C142" s="915"/>
      <c r="D142" s="44" t="s">
        <v>371</v>
      </c>
      <c r="E142" s="21">
        <v>0</v>
      </c>
      <c r="F142" s="21">
        <v>0</v>
      </c>
      <c r="G142" s="357">
        <v>0</v>
      </c>
      <c r="H142" s="357">
        <v>0</v>
      </c>
      <c r="I142" s="360">
        <f t="shared" si="8"/>
        <v>0</v>
      </c>
      <c r="J142" s="360">
        <f t="shared" si="9"/>
        <v>0</v>
      </c>
      <c r="K142" s="439"/>
      <c r="L142" s="47"/>
    </row>
    <row r="143" spans="1:11" ht="23.25" customHeight="1">
      <c r="A143" s="918" t="s">
        <v>534</v>
      </c>
      <c r="B143" s="919"/>
      <c r="C143" s="919"/>
      <c r="D143" s="264" t="s">
        <v>232</v>
      </c>
      <c r="E143" s="337">
        <f>E144+E148+E154+E152</f>
        <v>36376000</v>
      </c>
      <c r="F143" s="265">
        <f>F144+F148+F154+F152</f>
        <v>5027000</v>
      </c>
      <c r="G143" s="367">
        <f>G144+G148+G154+G152</f>
        <v>1239519.24</v>
      </c>
      <c r="H143" s="367">
        <f>H144+H148+H154+H152</f>
        <v>1239519.24</v>
      </c>
      <c r="I143" s="360">
        <f t="shared" si="8"/>
        <v>0</v>
      </c>
      <c r="J143" s="360">
        <f t="shared" si="9"/>
        <v>3787480.76</v>
      </c>
      <c r="K143" s="439">
        <f aca="true" t="shared" si="10" ref="K143:K203">H143/F143</f>
        <v>0.246572357270738</v>
      </c>
    </row>
    <row r="144" spans="1:12" s="47" customFormat="1" ht="23.25" customHeight="1">
      <c r="A144" s="905" t="s">
        <v>533</v>
      </c>
      <c r="B144" s="906"/>
      <c r="C144" s="906"/>
      <c r="D144" s="43" t="s">
        <v>234</v>
      </c>
      <c r="E144" s="60">
        <f>E145+E146+E147</f>
        <v>36026000</v>
      </c>
      <c r="F144" s="60">
        <f>F145+F146+F147</f>
        <v>5027000</v>
      </c>
      <c r="G144" s="368">
        <f>G145+G146+G147</f>
        <v>966462.98</v>
      </c>
      <c r="H144" s="368">
        <f>H145+H146+H147</f>
        <v>966462.98</v>
      </c>
      <c r="I144" s="360">
        <f t="shared" si="8"/>
        <v>0</v>
      </c>
      <c r="J144" s="360">
        <f t="shared" si="9"/>
        <v>4060537.02</v>
      </c>
      <c r="K144" s="439">
        <f t="shared" si="10"/>
        <v>0.19225442212054902</v>
      </c>
      <c r="L144" s="7"/>
    </row>
    <row r="145" spans="1:11" ht="15.75" customHeight="1">
      <c r="A145" s="866" t="s">
        <v>235</v>
      </c>
      <c r="B145" s="867"/>
      <c r="C145" s="867"/>
      <c r="D145" s="44" t="s">
        <v>236</v>
      </c>
      <c r="E145" s="28">
        <v>33000000</v>
      </c>
      <c r="F145" s="21">
        <v>3868000</v>
      </c>
      <c r="G145" s="357"/>
      <c r="H145" s="357"/>
      <c r="I145" s="360">
        <f t="shared" si="8"/>
        <v>0</v>
      </c>
      <c r="J145" s="360">
        <f t="shared" si="9"/>
        <v>3868000</v>
      </c>
      <c r="K145" s="439">
        <f t="shared" si="10"/>
        <v>0</v>
      </c>
    </row>
    <row r="146" spans="1:12" ht="18" customHeight="1">
      <c r="A146" s="866" t="s">
        <v>237</v>
      </c>
      <c r="B146" s="867"/>
      <c r="C146" s="867"/>
      <c r="D146" s="44" t="s">
        <v>238</v>
      </c>
      <c r="E146" s="21">
        <v>2955000</v>
      </c>
      <c r="F146" s="21">
        <v>1159000</v>
      </c>
      <c r="G146" s="357">
        <v>966462.98</v>
      </c>
      <c r="H146" s="357">
        <v>966462.98</v>
      </c>
      <c r="I146" s="360">
        <f t="shared" si="8"/>
        <v>0</v>
      </c>
      <c r="J146" s="360">
        <f t="shared" si="9"/>
        <v>192537.02000000002</v>
      </c>
      <c r="K146" s="439">
        <f t="shared" si="10"/>
        <v>0.8338766005176876</v>
      </c>
      <c r="L146" s="47"/>
    </row>
    <row r="147" spans="1:12" ht="15.75" customHeight="1">
      <c r="A147" s="866" t="s">
        <v>239</v>
      </c>
      <c r="B147" s="867"/>
      <c r="C147" s="867"/>
      <c r="D147" s="44" t="s">
        <v>240</v>
      </c>
      <c r="E147" s="21">
        <v>71000</v>
      </c>
      <c r="F147" s="21"/>
      <c r="G147" s="357"/>
      <c r="H147" s="357"/>
      <c r="I147" s="360">
        <f t="shared" si="8"/>
        <v>0</v>
      </c>
      <c r="J147" s="360">
        <f t="shared" si="9"/>
        <v>0</v>
      </c>
      <c r="K147" s="439"/>
      <c r="L147" s="47"/>
    </row>
    <row r="148" spans="1:11" s="47" customFormat="1" ht="18" customHeight="1">
      <c r="A148" s="905" t="s">
        <v>241</v>
      </c>
      <c r="B148" s="906"/>
      <c r="C148" s="906"/>
      <c r="D148" s="43" t="s">
        <v>242</v>
      </c>
      <c r="E148" s="36">
        <f>E149+E150+E151</f>
        <v>350000</v>
      </c>
      <c r="F148" s="36">
        <f>F149+F150+F151</f>
        <v>0</v>
      </c>
      <c r="G148" s="363">
        <f>G149+G150+G151</f>
        <v>229809.45</v>
      </c>
      <c r="H148" s="363">
        <f>H149+H150+H151</f>
        <v>229809.45</v>
      </c>
      <c r="I148" s="360">
        <f t="shared" si="8"/>
        <v>0</v>
      </c>
      <c r="J148" s="360">
        <f t="shared" si="9"/>
        <v>-229809.45</v>
      </c>
      <c r="K148" s="439"/>
    </row>
    <row r="149" spans="1:12" ht="16.5" customHeight="1">
      <c r="A149" s="866" t="s">
        <v>235</v>
      </c>
      <c r="B149" s="867"/>
      <c r="C149" s="867"/>
      <c r="D149" s="44" t="s">
        <v>243</v>
      </c>
      <c r="E149" s="21"/>
      <c r="F149" s="21"/>
      <c r="G149" s="357">
        <v>28272.65</v>
      </c>
      <c r="H149" s="357">
        <v>28272.65</v>
      </c>
      <c r="I149" s="360">
        <f t="shared" si="8"/>
        <v>0</v>
      </c>
      <c r="J149" s="360">
        <f t="shared" si="9"/>
        <v>-28272.65</v>
      </c>
      <c r="K149" s="439"/>
      <c r="L149" s="47"/>
    </row>
    <row r="150" spans="1:11" ht="15.75" customHeight="1">
      <c r="A150" s="866" t="s">
        <v>237</v>
      </c>
      <c r="B150" s="867"/>
      <c r="C150" s="867"/>
      <c r="D150" s="44" t="s">
        <v>244</v>
      </c>
      <c r="E150" s="21">
        <v>350000</v>
      </c>
      <c r="F150" s="21"/>
      <c r="G150" s="357">
        <v>38963.11</v>
      </c>
      <c r="H150" s="357">
        <v>38963.11</v>
      </c>
      <c r="I150" s="360">
        <f t="shared" si="8"/>
        <v>0</v>
      </c>
      <c r="J150" s="360">
        <f t="shared" si="9"/>
        <v>-38963.11</v>
      </c>
      <c r="K150" s="439"/>
    </row>
    <row r="151" spans="1:11" ht="16.5" customHeight="1">
      <c r="A151" s="866" t="s">
        <v>239</v>
      </c>
      <c r="B151" s="867"/>
      <c r="C151" s="867"/>
      <c r="D151" s="44" t="s">
        <v>245</v>
      </c>
      <c r="E151" s="21">
        <v>0</v>
      </c>
      <c r="F151" s="21"/>
      <c r="G151" s="357">
        <v>162573.69</v>
      </c>
      <c r="H151" s="357">
        <v>162573.69</v>
      </c>
      <c r="I151" s="360">
        <f t="shared" si="8"/>
        <v>0</v>
      </c>
      <c r="J151" s="360">
        <f t="shared" si="9"/>
        <v>-162573.69</v>
      </c>
      <c r="K151" s="439"/>
    </row>
    <row r="152" spans="1:11" ht="16.5" customHeight="1">
      <c r="A152" s="905" t="s">
        <v>372</v>
      </c>
      <c r="B152" s="906"/>
      <c r="C152" s="906"/>
      <c r="D152" s="43" t="s">
        <v>373</v>
      </c>
      <c r="E152" s="33">
        <f>E153</f>
        <v>0</v>
      </c>
      <c r="F152" s="33">
        <f>F153</f>
        <v>0</v>
      </c>
      <c r="G152" s="362">
        <f>G153</f>
        <v>43246.81</v>
      </c>
      <c r="H152" s="362">
        <f>H153</f>
        <v>43246.81</v>
      </c>
      <c r="I152" s="360">
        <f t="shared" si="8"/>
        <v>0</v>
      </c>
      <c r="J152" s="360">
        <f t="shared" si="9"/>
        <v>-43246.81</v>
      </c>
      <c r="K152" s="439"/>
    </row>
    <row r="153" spans="1:12" ht="16.5" customHeight="1">
      <c r="A153" s="866" t="s">
        <v>237</v>
      </c>
      <c r="B153" s="867"/>
      <c r="C153" s="867"/>
      <c r="D153" s="44" t="s">
        <v>374</v>
      </c>
      <c r="E153" s="21">
        <v>0</v>
      </c>
      <c r="F153" s="21"/>
      <c r="G153" s="357">
        <v>43246.81</v>
      </c>
      <c r="H153" s="357">
        <v>43246.81</v>
      </c>
      <c r="I153" s="360">
        <f t="shared" si="8"/>
        <v>0</v>
      </c>
      <c r="J153" s="360">
        <f t="shared" si="9"/>
        <v>-43246.81</v>
      </c>
      <c r="K153" s="439"/>
      <c r="L153" s="47"/>
    </row>
    <row r="154" spans="1:11" s="47" customFormat="1" ht="16.5" customHeight="1" hidden="1">
      <c r="A154" s="905" t="s">
        <v>246</v>
      </c>
      <c r="B154" s="906"/>
      <c r="C154" s="906"/>
      <c r="D154" s="43" t="s">
        <v>247</v>
      </c>
      <c r="E154" s="36">
        <f>E155+E156+E157</f>
        <v>0</v>
      </c>
      <c r="F154" s="36">
        <f>F155+F156+F157</f>
        <v>0</v>
      </c>
      <c r="G154" s="363">
        <f>G155+G156+G157</f>
        <v>0</v>
      </c>
      <c r="H154" s="363">
        <f>H155+H156+H157</f>
        <v>0</v>
      </c>
      <c r="I154" s="360">
        <f t="shared" si="8"/>
        <v>0</v>
      </c>
      <c r="J154" s="360">
        <f t="shared" si="9"/>
        <v>0</v>
      </c>
      <c r="K154" s="439" t="e">
        <f t="shared" si="10"/>
        <v>#DIV/0!</v>
      </c>
    </row>
    <row r="155" spans="1:12" ht="16.5" customHeight="1" hidden="1">
      <c r="A155" s="866" t="s">
        <v>235</v>
      </c>
      <c r="B155" s="867"/>
      <c r="C155" s="867"/>
      <c r="D155" s="44" t="s">
        <v>248</v>
      </c>
      <c r="E155" s="21">
        <v>0</v>
      </c>
      <c r="F155" s="21"/>
      <c r="G155" s="357"/>
      <c r="H155" s="357"/>
      <c r="I155" s="360">
        <f t="shared" si="8"/>
        <v>0</v>
      </c>
      <c r="J155" s="360">
        <f t="shared" si="9"/>
        <v>0</v>
      </c>
      <c r="K155" s="439" t="e">
        <f t="shared" si="10"/>
        <v>#DIV/0!</v>
      </c>
      <c r="L155" s="47"/>
    </row>
    <row r="156" spans="1:12" ht="16.5" customHeight="1" hidden="1">
      <c r="A156" s="866" t="s">
        <v>237</v>
      </c>
      <c r="B156" s="867"/>
      <c r="C156" s="867"/>
      <c r="D156" s="44" t="s">
        <v>249</v>
      </c>
      <c r="E156" s="21">
        <v>0</v>
      </c>
      <c r="F156" s="21"/>
      <c r="G156" s="357"/>
      <c r="H156" s="357"/>
      <c r="I156" s="360">
        <f t="shared" si="8"/>
        <v>0</v>
      </c>
      <c r="J156" s="360">
        <f t="shared" si="9"/>
        <v>0</v>
      </c>
      <c r="K156" s="439" t="e">
        <f t="shared" si="10"/>
        <v>#DIV/0!</v>
      </c>
      <c r="L156" s="47"/>
    </row>
    <row r="157" spans="1:11" ht="16.5" customHeight="1" hidden="1">
      <c r="A157" s="866" t="s">
        <v>239</v>
      </c>
      <c r="B157" s="867"/>
      <c r="C157" s="867"/>
      <c r="D157" s="44" t="s">
        <v>250</v>
      </c>
      <c r="E157" s="21">
        <v>0</v>
      </c>
      <c r="F157" s="21"/>
      <c r="G157" s="357"/>
      <c r="H157" s="357"/>
      <c r="I157" s="360">
        <f t="shared" si="8"/>
        <v>0</v>
      </c>
      <c r="J157" s="360">
        <f t="shared" si="9"/>
        <v>0</v>
      </c>
      <c r="K157" s="439" t="e">
        <f t="shared" si="10"/>
        <v>#DIV/0!</v>
      </c>
    </row>
    <row r="158" spans="1:11" ht="16.5" customHeight="1" hidden="1">
      <c r="A158" s="866"/>
      <c r="B158" s="867"/>
      <c r="C158" s="867"/>
      <c r="D158" s="61"/>
      <c r="E158" s="21"/>
      <c r="F158" s="21"/>
      <c r="G158" s="357"/>
      <c r="H158" s="357"/>
      <c r="I158" s="360">
        <f t="shared" si="8"/>
        <v>0</v>
      </c>
      <c r="J158" s="360">
        <f t="shared" si="9"/>
        <v>0</v>
      </c>
      <c r="K158" s="439" t="e">
        <f t="shared" si="10"/>
        <v>#DIV/0!</v>
      </c>
    </row>
    <row r="159" spans="1:11" ht="16.5" customHeight="1" hidden="1">
      <c r="A159" s="909"/>
      <c r="B159" s="910"/>
      <c r="C159" s="910"/>
      <c r="D159" s="44"/>
      <c r="E159" s="21"/>
      <c r="F159" s="21"/>
      <c r="G159" s="357"/>
      <c r="H159" s="357"/>
      <c r="I159" s="360">
        <f t="shared" si="8"/>
        <v>0</v>
      </c>
      <c r="J159" s="360">
        <f t="shared" si="9"/>
        <v>0</v>
      </c>
      <c r="K159" s="439" t="e">
        <f t="shared" si="10"/>
        <v>#DIV/0!</v>
      </c>
    </row>
    <row r="160" spans="1:30" s="63" customFormat="1" ht="27" customHeight="1">
      <c r="A160" s="911" t="s">
        <v>363</v>
      </c>
      <c r="B160" s="912"/>
      <c r="C160" s="912"/>
      <c r="D160" s="328" t="s">
        <v>251</v>
      </c>
      <c r="E160" s="62">
        <f>E181+E200+E227+E231+E237+E243+E332+E361+E413+E443+E446+E454+E458+E495</f>
        <v>250535000</v>
      </c>
      <c r="F160" s="329">
        <f>F181+F200+F227+F231+F237+F243+F332+F361+F413+F443+F446+F454+F458+F495</f>
        <v>54681000</v>
      </c>
      <c r="G160" s="390">
        <f>G181+G200+G227+G231+G237+G243+G332+G361+G413+G443+G446+G454+G458+G495</f>
        <v>31232267.25</v>
      </c>
      <c r="H160" s="369">
        <f>H181+H200+H227+H231+H237+H243+H332+H361+H413+H443+H446+H454+H458+H495</f>
        <v>30637198.62</v>
      </c>
      <c r="I160" s="360">
        <f t="shared" si="8"/>
        <v>595068.629999999</v>
      </c>
      <c r="J160" s="369">
        <f t="shared" si="9"/>
        <v>23448732.75</v>
      </c>
      <c r="K160" s="545">
        <f t="shared" si="10"/>
        <v>0.5602896549075548</v>
      </c>
      <c r="L160" s="4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12" ht="15.75" customHeight="1">
      <c r="A161" s="913" t="s">
        <v>501</v>
      </c>
      <c r="B161" s="914"/>
      <c r="C161" s="914"/>
      <c r="D161" s="64" t="s">
        <v>253</v>
      </c>
      <c r="E161" s="12">
        <f>E162+E163+E164+E165+E166+E168+E170+E172+E173</f>
        <v>157351000</v>
      </c>
      <c r="F161" s="12">
        <f>F162+F163+F164+F165+F166+F167+F170+F172+F173</f>
        <v>36816000</v>
      </c>
      <c r="G161" s="354">
        <f>G162+G163+G164+G165+G166+G167+G170+G172+G173</f>
        <v>30412990.83</v>
      </c>
      <c r="H161" s="354">
        <f>H162+H163+H164+H165+H166+H167+H170+H172+H173</f>
        <v>29849070.19</v>
      </c>
      <c r="I161" s="360">
        <f t="shared" si="8"/>
        <v>563920.6399999969</v>
      </c>
      <c r="J161" s="354">
        <f t="shared" si="9"/>
        <v>6403009.170000002</v>
      </c>
      <c r="K161" s="545">
        <f t="shared" si="10"/>
        <v>0.8107635318883095</v>
      </c>
      <c r="L161" s="47"/>
    </row>
    <row r="162" spans="1:12" ht="14.25" customHeight="1">
      <c r="A162" s="888" t="s">
        <v>254</v>
      </c>
      <c r="B162" s="889"/>
      <c r="C162" s="890"/>
      <c r="D162" s="64">
        <v>10</v>
      </c>
      <c r="E162" s="66">
        <f>E183+E245+E363+E415</f>
        <v>36912000</v>
      </c>
      <c r="F162" s="66">
        <f>F183+F245+F363+F415</f>
        <v>9413000</v>
      </c>
      <c r="G162" s="370">
        <f>G183+G245+G363+G415</f>
        <v>7934030</v>
      </c>
      <c r="H162" s="370">
        <f>H183+H245+H363+H415</f>
        <v>7922436.98</v>
      </c>
      <c r="I162" s="360">
        <f t="shared" si="8"/>
        <v>11593.019999999553</v>
      </c>
      <c r="J162" s="370">
        <f t="shared" si="9"/>
        <v>1478970</v>
      </c>
      <c r="K162" s="545">
        <f t="shared" si="10"/>
        <v>0.8416484627642622</v>
      </c>
      <c r="L162" s="47"/>
    </row>
    <row r="163" spans="1:12" ht="15.75" customHeight="1">
      <c r="A163" s="888" t="s">
        <v>255</v>
      </c>
      <c r="B163" s="889"/>
      <c r="C163" s="890"/>
      <c r="D163" s="65">
        <v>20</v>
      </c>
      <c r="E163" s="66">
        <f>E184+E229+E233+E239+E246+E364+E416+E460+E498</f>
        <v>33037000</v>
      </c>
      <c r="F163" s="66">
        <f>F184+F229+F233+F239+F246+F364+F416+F460+F498</f>
        <v>6884000</v>
      </c>
      <c r="G163" s="370">
        <f>G184+G229+G233+G239+G246+G364+G416+G460+G498</f>
        <v>5377871.33</v>
      </c>
      <c r="H163" s="370">
        <f>H184+H229+H233+H239+H246+H364+H416+H460+H498</f>
        <v>5268166.3</v>
      </c>
      <c r="I163" s="360">
        <f t="shared" si="8"/>
        <v>109705.03000000026</v>
      </c>
      <c r="J163" s="370">
        <f t="shared" si="9"/>
        <v>1506128.67</v>
      </c>
      <c r="K163" s="545">
        <f t="shared" si="10"/>
        <v>0.7652769174898315</v>
      </c>
      <c r="L163" s="47"/>
    </row>
    <row r="164" spans="1:11" ht="12.75">
      <c r="A164" s="903" t="s">
        <v>256</v>
      </c>
      <c r="B164" s="904"/>
      <c r="C164" s="904"/>
      <c r="D164" s="65">
        <v>30</v>
      </c>
      <c r="E164" s="66">
        <f>E230</f>
        <v>5337000</v>
      </c>
      <c r="F164" s="66">
        <f>F230</f>
        <v>700000</v>
      </c>
      <c r="G164" s="370">
        <f>G230</f>
        <v>620000</v>
      </c>
      <c r="H164" s="370">
        <f>H230</f>
        <v>607455.12</v>
      </c>
      <c r="I164" s="360">
        <f t="shared" si="8"/>
        <v>12544.880000000005</v>
      </c>
      <c r="J164" s="370">
        <f t="shared" si="9"/>
        <v>80000</v>
      </c>
      <c r="K164" s="545">
        <f t="shared" si="10"/>
        <v>0.8677930285714286</v>
      </c>
    </row>
    <row r="165" spans="1:11" ht="14.25" customHeight="1">
      <c r="A165" s="903" t="s">
        <v>257</v>
      </c>
      <c r="B165" s="904"/>
      <c r="C165" s="904"/>
      <c r="D165" s="64" t="s">
        <v>258</v>
      </c>
      <c r="E165" s="66">
        <f>E461</f>
        <v>2300000</v>
      </c>
      <c r="F165" s="66">
        <f>F461</f>
        <v>500000</v>
      </c>
      <c r="G165" s="370">
        <f>G461</f>
        <v>493000</v>
      </c>
      <c r="H165" s="370">
        <f>H461</f>
        <v>493000</v>
      </c>
      <c r="I165" s="360">
        <f t="shared" si="8"/>
        <v>0</v>
      </c>
      <c r="J165" s="370">
        <f t="shared" si="9"/>
        <v>7000</v>
      </c>
      <c r="K165" s="545">
        <f t="shared" si="10"/>
        <v>0.986</v>
      </c>
    </row>
    <row r="166" spans="1:11" ht="14.25" customHeight="1">
      <c r="A166" s="896" t="s">
        <v>259</v>
      </c>
      <c r="B166" s="897"/>
      <c r="C166" s="898"/>
      <c r="D166" s="64">
        <v>50</v>
      </c>
      <c r="E166" s="66">
        <f>E204</f>
        <v>500000</v>
      </c>
      <c r="F166" s="66">
        <f>F204</f>
        <v>0</v>
      </c>
      <c r="G166" s="370">
        <f>G204</f>
        <v>0</v>
      </c>
      <c r="H166" s="370">
        <f>H204</f>
        <v>0</v>
      </c>
      <c r="I166" s="360">
        <f t="shared" si="8"/>
        <v>0</v>
      </c>
      <c r="J166" s="370">
        <f t="shared" si="9"/>
        <v>0</v>
      </c>
      <c r="K166" s="545"/>
    </row>
    <row r="167" spans="1:12" ht="14.25" customHeight="1">
      <c r="A167" s="907" t="s">
        <v>260</v>
      </c>
      <c r="B167" s="908"/>
      <c r="C167" s="908"/>
      <c r="D167" s="64" t="s">
        <v>261</v>
      </c>
      <c r="E167" s="66">
        <f>E185+E205+E338+E365+E417+E457+E462</f>
        <v>65172000</v>
      </c>
      <c r="F167" s="66">
        <f>F185+F205+F338+F365+F417+F457+F462</f>
        <v>15399000</v>
      </c>
      <c r="G167" s="370">
        <f>G185+G205+G338+G365+G417+G457+G462</f>
        <v>12926350.5</v>
      </c>
      <c r="H167" s="370">
        <f>H185+H205+H338+H365+H417+H457+H462</f>
        <v>12870081.53</v>
      </c>
      <c r="I167" s="360">
        <f t="shared" si="8"/>
        <v>56268.97000000067</v>
      </c>
      <c r="J167" s="370">
        <f t="shared" si="9"/>
        <v>2472649.5</v>
      </c>
      <c r="K167" s="545">
        <f t="shared" si="10"/>
        <v>0.835773850899409</v>
      </c>
      <c r="L167" s="47"/>
    </row>
    <row r="168" spans="1:12" ht="14.25" customHeight="1">
      <c r="A168" s="452"/>
      <c r="B168" s="839" t="s">
        <v>444</v>
      </c>
      <c r="C168" s="840"/>
      <c r="D168" s="68">
        <v>51</v>
      </c>
      <c r="E168" s="39">
        <f>E185+E217+E223+E342+E352+E357+E389+E399+E417+E457+E462</f>
        <v>54851000</v>
      </c>
      <c r="F168" s="39">
        <f>F185+F217+F223+F342+F352+F357+F389+F399+F417+F457+F462</f>
        <v>15277000</v>
      </c>
      <c r="G168" s="365">
        <f>G185+G217+G223+G342+G352+G357+G389+G399+G417+G457+G462</f>
        <v>12926350.5</v>
      </c>
      <c r="H168" s="365">
        <f>H185+H217+H223+H342+H352+H357+H389+H399+H417+H457+H462</f>
        <v>12870081.53</v>
      </c>
      <c r="I168" s="360">
        <f t="shared" si="8"/>
        <v>56268.97000000067</v>
      </c>
      <c r="J168" s="365">
        <f t="shared" si="9"/>
        <v>2350649.5</v>
      </c>
      <c r="K168" s="545">
        <f t="shared" si="10"/>
        <v>0.8424482247823525</v>
      </c>
      <c r="L168" s="47"/>
    </row>
    <row r="169" spans="1:12" ht="15" customHeight="1">
      <c r="A169" s="453"/>
      <c r="B169" s="839" t="s">
        <v>442</v>
      </c>
      <c r="C169" s="840"/>
      <c r="D169" s="68">
        <v>51</v>
      </c>
      <c r="E169" s="14">
        <f>E225+E343+E353+E358+E390+E400</f>
        <v>10321000</v>
      </c>
      <c r="F169" s="14">
        <f>F225+F343+F353+F358+F390+F400</f>
        <v>122000</v>
      </c>
      <c r="G169" s="356">
        <f>G225+G343+G353+G358+G390+G400</f>
        <v>0</v>
      </c>
      <c r="H169" s="356">
        <f>H225+H343+H353+H358+H390+H400</f>
        <v>0</v>
      </c>
      <c r="I169" s="360">
        <f t="shared" si="8"/>
        <v>0</v>
      </c>
      <c r="J169" s="356">
        <f t="shared" si="9"/>
        <v>122000</v>
      </c>
      <c r="K169" s="545">
        <f t="shared" si="10"/>
        <v>0</v>
      </c>
      <c r="L169" s="47"/>
    </row>
    <row r="170" spans="1:12" ht="13.5" customHeight="1">
      <c r="A170" s="896" t="s">
        <v>262</v>
      </c>
      <c r="B170" s="897"/>
      <c r="C170" s="898"/>
      <c r="D170" s="64">
        <v>55</v>
      </c>
      <c r="E170" s="66">
        <f>E443</f>
        <v>8190000</v>
      </c>
      <c r="F170" s="66">
        <f>F443</f>
        <v>350000</v>
      </c>
      <c r="G170" s="370">
        <f>G443</f>
        <v>350000</v>
      </c>
      <c r="H170" s="370">
        <f>H443</f>
        <v>0</v>
      </c>
      <c r="I170" s="360">
        <f t="shared" si="8"/>
        <v>350000</v>
      </c>
      <c r="J170" s="370">
        <f t="shared" si="9"/>
        <v>0</v>
      </c>
      <c r="K170" s="545">
        <f t="shared" si="10"/>
        <v>0</v>
      </c>
      <c r="L170" s="47"/>
    </row>
    <row r="171" spans="1:12" ht="16.5" customHeight="1">
      <c r="A171" s="899" t="s">
        <v>440</v>
      </c>
      <c r="B171" s="900"/>
      <c r="C171" s="900"/>
      <c r="D171" s="64">
        <v>56</v>
      </c>
      <c r="E171" s="66">
        <f>E187+E247+E368+E428+E463</f>
        <v>56186000</v>
      </c>
      <c r="F171" s="66">
        <f>F187+F247+F368+F428+F463</f>
        <v>15164000</v>
      </c>
      <c r="G171" s="370">
        <f>G187+G247+G368+G428+G463</f>
        <v>339023.69999999995</v>
      </c>
      <c r="H171" s="370">
        <f>H187+H247+H368+H428+H463</f>
        <v>329368.52</v>
      </c>
      <c r="I171" s="360">
        <f t="shared" si="8"/>
        <v>9655.179999999935</v>
      </c>
      <c r="J171" s="370">
        <f t="shared" si="9"/>
        <v>14824976.3</v>
      </c>
      <c r="K171" s="545">
        <f t="shared" si="10"/>
        <v>0.021720424690055397</v>
      </c>
      <c r="L171" s="47"/>
    </row>
    <row r="172" spans="1:11" ht="15.75" customHeight="1">
      <c r="A172" s="896" t="s">
        <v>264</v>
      </c>
      <c r="B172" s="897"/>
      <c r="C172" s="898"/>
      <c r="D172" s="64">
        <v>57</v>
      </c>
      <c r="E172" s="66">
        <f>E251+E419</f>
        <v>11374000</v>
      </c>
      <c r="F172" s="66">
        <f>F251+F419</f>
        <v>2587000</v>
      </c>
      <c r="G172" s="370">
        <f>G251+G419</f>
        <v>1729479</v>
      </c>
      <c r="H172" s="370">
        <f>H251+H419</f>
        <v>1705670.26</v>
      </c>
      <c r="I172" s="360">
        <f t="shared" si="8"/>
        <v>23808.73999999999</v>
      </c>
      <c r="J172" s="370">
        <f t="shared" si="9"/>
        <v>857521</v>
      </c>
      <c r="K172" s="545">
        <f t="shared" si="10"/>
        <v>0.6593236412833398</v>
      </c>
    </row>
    <row r="173" spans="1:11" ht="17.25" customHeight="1">
      <c r="A173" s="896" t="s">
        <v>265</v>
      </c>
      <c r="B173" s="897"/>
      <c r="C173" s="898"/>
      <c r="D173" s="64">
        <v>59</v>
      </c>
      <c r="E173" s="66">
        <f>E409</f>
        <v>4850000</v>
      </c>
      <c r="F173" s="66">
        <f>F409</f>
        <v>983000</v>
      </c>
      <c r="G173" s="370">
        <f>G409</f>
        <v>982260</v>
      </c>
      <c r="H173" s="370">
        <f>H409</f>
        <v>982260</v>
      </c>
      <c r="I173" s="360">
        <f t="shared" si="8"/>
        <v>0</v>
      </c>
      <c r="J173" s="370">
        <f t="shared" si="9"/>
        <v>740</v>
      </c>
      <c r="K173" s="545">
        <f t="shared" si="10"/>
        <v>0.9992472024415056</v>
      </c>
    </row>
    <row r="174" spans="1:11" ht="15.75" customHeight="1">
      <c r="A174" s="899" t="s">
        <v>469</v>
      </c>
      <c r="B174" s="900"/>
      <c r="C174" s="900"/>
      <c r="D174" s="69">
        <v>70</v>
      </c>
      <c r="E174" s="66">
        <f>E191+E234+E240+E252+E372+E420+E482</f>
        <v>19377000</v>
      </c>
      <c r="F174" s="66">
        <f>F191+F234+F240+F252+F372+F420+F482</f>
        <v>601000</v>
      </c>
      <c r="G174" s="370">
        <f>G191+G234+G240+G252+G372+G420+G482</f>
        <v>480252.72</v>
      </c>
      <c r="H174" s="370">
        <f>H191+H234+H240+H252+H372+H420+H482</f>
        <v>480252.72</v>
      </c>
      <c r="I174" s="360">
        <f t="shared" si="8"/>
        <v>0</v>
      </c>
      <c r="J174" s="370">
        <f t="shared" si="9"/>
        <v>120747.28000000003</v>
      </c>
      <c r="K174" s="545">
        <f t="shared" si="10"/>
        <v>0.7990893843594009</v>
      </c>
    </row>
    <row r="175" spans="1:12" ht="12.75" hidden="1">
      <c r="A175" s="901" t="s">
        <v>391</v>
      </c>
      <c r="B175" s="902"/>
      <c r="C175" s="902"/>
      <c r="D175" s="65">
        <v>79</v>
      </c>
      <c r="E175" s="66">
        <f>E194+E213+E467</f>
        <v>7300000</v>
      </c>
      <c r="F175" s="66">
        <f>F194+F213+F467</f>
        <v>2100000</v>
      </c>
      <c r="G175" s="370">
        <f>G194+G213+G467</f>
        <v>0</v>
      </c>
      <c r="H175" s="370">
        <f>H194+H213+H467</f>
        <v>0</v>
      </c>
      <c r="I175" s="360">
        <f t="shared" si="8"/>
        <v>0</v>
      </c>
      <c r="J175" s="370">
        <f t="shared" si="9"/>
        <v>2100000</v>
      </c>
      <c r="K175" s="545">
        <f t="shared" si="10"/>
        <v>0</v>
      </c>
      <c r="L175" s="47"/>
    </row>
    <row r="176" spans="1:12" ht="14.25" customHeight="1">
      <c r="A176" s="888" t="s">
        <v>489</v>
      </c>
      <c r="B176" s="889"/>
      <c r="C176" s="890"/>
      <c r="D176" s="65">
        <v>81</v>
      </c>
      <c r="E176" s="66">
        <f>E177+E178</f>
        <v>7300000</v>
      </c>
      <c r="F176" s="66">
        <f>F177+F178</f>
        <v>2100000</v>
      </c>
      <c r="G176" s="370">
        <f>G177+G178</f>
        <v>0</v>
      </c>
      <c r="H176" s="370">
        <f>H177+H178</f>
        <v>0</v>
      </c>
      <c r="I176" s="360">
        <f t="shared" si="8"/>
        <v>0</v>
      </c>
      <c r="J176" s="370">
        <f t="shared" si="9"/>
        <v>2100000</v>
      </c>
      <c r="K176" s="545">
        <f t="shared" si="10"/>
        <v>0</v>
      </c>
      <c r="L176" s="47"/>
    </row>
    <row r="177" spans="1:12" ht="14.25" customHeight="1">
      <c r="A177" s="454"/>
      <c r="B177" s="891" t="s">
        <v>502</v>
      </c>
      <c r="C177" s="892"/>
      <c r="D177" s="327">
        <v>81.02</v>
      </c>
      <c r="E177" s="12">
        <f>E196+E197</f>
        <v>3300000</v>
      </c>
      <c r="F177" s="12">
        <f>F196+F197</f>
        <v>100000</v>
      </c>
      <c r="G177" s="354">
        <f>G196+G197</f>
        <v>0</v>
      </c>
      <c r="H177" s="354">
        <f>H196+H197</f>
        <v>0</v>
      </c>
      <c r="I177" s="360">
        <f t="shared" si="8"/>
        <v>0</v>
      </c>
      <c r="J177" s="354">
        <f t="shared" si="9"/>
        <v>100000</v>
      </c>
      <c r="K177" s="545">
        <f t="shared" si="10"/>
        <v>0</v>
      </c>
      <c r="L177" s="47"/>
    </row>
    <row r="178" spans="1:12" ht="14.25" customHeight="1">
      <c r="A178" s="454"/>
      <c r="B178" s="891" t="s">
        <v>532</v>
      </c>
      <c r="C178" s="892"/>
      <c r="D178" s="65" t="s">
        <v>503</v>
      </c>
      <c r="E178" s="12">
        <f>E198+E488</f>
        <v>4000000</v>
      </c>
      <c r="F178" s="12">
        <f>F198</f>
        <v>2000000</v>
      </c>
      <c r="G178" s="354">
        <f>G198</f>
        <v>0</v>
      </c>
      <c r="H178" s="354">
        <f>H198</f>
        <v>0</v>
      </c>
      <c r="I178" s="360">
        <f t="shared" si="8"/>
        <v>0</v>
      </c>
      <c r="J178" s="354">
        <f t="shared" si="9"/>
        <v>2000000</v>
      </c>
      <c r="K178" s="545">
        <f t="shared" si="10"/>
        <v>0</v>
      </c>
      <c r="L178" s="47"/>
    </row>
    <row r="179" spans="1:12" s="47" customFormat="1" ht="24" customHeight="1">
      <c r="A179" s="894" t="s">
        <v>392</v>
      </c>
      <c r="B179" s="895"/>
      <c r="C179" s="895"/>
      <c r="D179" s="65">
        <v>84</v>
      </c>
      <c r="E179" s="12">
        <f>E199+E270+E374+E421+E471</f>
        <v>0</v>
      </c>
      <c r="F179" s="12">
        <f>F199+F270+F374+F421+F471</f>
        <v>0</v>
      </c>
      <c r="G179" s="354">
        <f>G199+G270+G374+G421+G471</f>
        <v>0</v>
      </c>
      <c r="H179" s="354">
        <f>H199+H270+H374+H421+H471</f>
        <v>-21492.809999999998</v>
      </c>
      <c r="I179" s="360">
        <f t="shared" si="8"/>
        <v>21492.809999999998</v>
      </c>
      <c r="J179" s="354">
        <f t="shared" si="9"/>
        <v>0</v>
      </c>
      <c r="K179" s="545"/>
      <c r="L179" s="7"/>
    </row>
    <row r="180" spans="1:11" ht="16.5" customHeight="1">
      <c r="A180" s="888" t="s">
        <v>393</v>
      </c>
      <c r="B180" s="889"/>
      <c r="C180" s="890"/>
      <c r="D180" s="64">
        <v>90</v>
      </c>
      <c r="E180" s="12"/>
      <c r="F180" s="12"/>
      <c r="G180" s="354"/>
      <c r="H180" s="354"/>
      <c r="I180" s="360">
        <f t="shared" si="8"/>
        <v>0</v>
      </c>
      <c r="J180" s="360">
        <f t="shared" si="9"/>
        <v>0</v>
      </c>
      <c r="K180" s="439"/>
    </row>
    <row r="181" spans="1:12" s="73" customFormat="1" ht="19.5" customHeight="1">
      <c r="A181" s="843" t="s">
        <v>457</v>
      </c>
      <c r="B181" s="844"/>
      <c r="C181" s="845"/>
      <c r="D181" s="71" t="s">
        <v>267</v>
      </c>
      <c r="E181" s="72">
        <f>E183+E184+E185+E187+E191+E195</f>
        <v>69939000</v>
      </c>
      <c r="F181" s="72">
        <f>F183+F184+F185+F187+F191+F195</f>
        <v>18320000</v>
      </c>
      <c r="G181" s="371">
        <f>G183+G184+G185+G187+G191+G195</f>
        <v>2811953.85</v>
      </c>
      <c r="H181" s="371">
        <f>H183+H184+H185+H187+H191+H195+H199</f>
        <v>2797660.9500000007</v>
      </c>
      <c r="I181" s="360">
        <f t="shared" si="8"/>
        <v>14292.899999999441</v>
      </c>
      <c r="J181" s="371">
        <f t="shared" si="9"/>
        <v>15508046.15</v>
      </c>
      <c r="K181" s="371">
        <f t="shared" si="10"/>
        <v>0.15271075054585156</v>
      </c>
      <c r="L181" s="7"/>
    </row>
    <row r="182" spans="1:12" ht="12.75">
      <c r="A182" s="811" t="s">
        <v>509</v>
      </c>
      <c r="B182" s="812"/>
      <c r="C182" s="812"/>
      <c r="D182" s="74" t="s">
        <v>253</v>
      </c>
      <c r="E182" s="14">
        <f>E183+E184+E185+E194</f>
        <v>20584000</v>
      </c>
      <c r="F182" s="14">
        <f>F183+F184+F185+F194</f>
        <v>5084000</v>
      </c>
      <c r="G182" s="356">
        <f>G183+G184+G185+G194</f>
        <v>2329645</v>
      </c>
      <c r="H182" s="356">
        <f>H183+H184+H185+H194</f>
        <v>2316249.16</v>
      </c>
      <c r="I182" s="360">
        <f t="shared" si="8"/>
        <v>13395.839999999851</v>
      </c>
      <c r="J182" s="360">
        <f t="shared" si="9"/>
        <v>2754355</v>
      </c>
      <c r="K182" s="439">
        <f t="shared" si="10"/>
        <v>0.45559582218725414</v>
      </c>
      <c r="L182" s="47"/>
    </row>
    <row r="183" spans="1:12" ht="14.25" customHeight="1">
      <c r="A183" s="833" t="s">
        <v>268</v>
      </c>
      <c r="B183" s="834"/>
      <c r="C183" s="835"/>
      <c r="D183" s="74">
        <v>10</v>
      </c>
      <c r="E183" s="21">
        <v>8725000</v>
      </c>
      <c r="F183" s="21">
        <v>2184000</v>
      </c>
      <c r="G183" s="357">
        <v>1538145</v>
      </c>
      <c r="H183" s="357">
        <v>1537618.56</v>
      </c>
      <c r="I183" s="360">
        <f t="shared" si="8"/>
        <v>526.4399999999441</v>
      </c>
      <c r="J183" s="360">
        <f t="shared" si="9"/>
        <v>645855</v>
      </c>
      <c r="K183" s="439">
        <f t="shared" si="10"/>
        <v>0.7040378021978022</v>
      </c>
      <c r="L183" s="47"/>
    </row>
    <row r="184" spans="1:12" ht="14.25" customHeight="1">
      <c r="A184" s="833" t="s">
        <v>269</v>
      </c>
      <c r="B184" s="834"/>
      <c r="C184" s="835"/>
      <c r="D184" s="68">
        <v>20</v>
      </c>
      <c r="E184" s="28">
        <v>4559000</v>
      </c>
      <c r="F184" s="28">
        <v>800000</v>
      </c>
      <c r="G184" s="364">
        <v>791500</v>
      </c>
      <c r="H184" s="364">
        <v>778630.6</v>
      </c>
      <c r="I184" s="360">
        <f t="shared" si="8"/>
        <v>12869.400000000023</v>
      </c>
      <c r="J184" s="360">
        <f t="shared" si="9"/>
        <v>8500</v>
      </c>
      <c r="K184" s="439">
        <f t="shared" si="10"/>
        <v>0.97328825</v>
      </c>
      <c r="L184" s="47"/>
    </row>
    <row r="185" spans="1:12" ht="15" customHeight="1">
      <c r="A185" s="836" t="s">
        <v>260</v>
      </c>
      <c r="B185" s="837"/>
      <c r="C185" s="838"/>
      <c r="D185" s="74" t="s">
        <v>261</v>
      </c>
      <c r="E185" s="21">
        <f>E186</f>
        <v>0</v>
      </c>
      <c r="F185" s="21">
        <f>F186</f>
        <v>0</v>
      </c>
      <c r="G185" s="357">
        <f>G186</f>
        <v>0</v>
      </c>
      <c r="H185" s="357">
        <f>H186</f>
        <v>0</v>
      </c>
      <c r="I185" s="360">
        <f t="shared" si="8"/>
        <v>0</v>
      </c>
      <c r="J185" s="360">
        <f t="shared" si="9"/>
        <v>0</v>
      </c>
      <c r="K185" s="439"/>
      <c r="L185" s="47"/>
    </row>
    <row r="186" spans="1:11" ht="12.75" hidden="1">
      <c r="A186" s="453"/>
      <c r="B186" s="886"/>
      <c r="C186" s="887"/>
      <c r="D186" s="74"/>
      <c r="E186" s="21">
        <v>0</v>
      </c>
      <c r="F186" s="21"/>
      <c r="G186" s="357"/>
      <c r="H186" s="357"/>
      <c r="I186" s="360">
        <f t="shared" si="8"/>
        <v>0</v>
      </c>
      <c r="J186" s="360">
        <f t="shared" si="9"/>
        <v>0</v>
      </c>
      <c r="K186" s="439" t="e">
        <f t="shared" si="10"/>
        <v>#DIV/0!</v>
      </c>
    </row>
    <row r="187" spans="1:11" ht="12.75">
      <c r="A187" s="813" t="s">
        <v>490</v>
      </c>
      <c r="B187" s="814"/>
      <c r="C187" s="814"/>
      <c r="D187" s="68">
        <v>56</v>
      </c>
      <c r="E187" s="431">
        <f>E188+E189+E190</f>
        <v>41869000</v>
      </c>
      <c r="F187" s="431">
        <f>F188+F189+F190</f>
        <v>12871000</v>
      </c>
      <c r="G187" s="432">
        <f>G188+G189+G190</f>
        <v>166803.16999999998</v>
      </c>
      <c r="H187" s="432">
        <f>H188+H189+H190</f>
        <v>166680.37</v>
      </c>
      <c r="I187" s="360">
        <f t="shared" si="8"/>
        <v>122.79999999998836</v>
      </c>
      <c r="J187" s="360">
        <f t="shared" si="9"/>
        <v>12704196.83</v>
      </c>
      <c r="K187" s="439">
        <f t="shared" si="10"/>
        <v>0.012950071478517598</v>
      </c>
    </row>
    <row r="188" spans="1:11" ht="12.75" customHeight="1">
      <c r="A188" s="456"/>
      <c r="B188" s="2" t="s">
        <v>410</v>
      </c>
      <c r="C188" s="3"/>
      <c r="D188" s="68"/>
      <c r="E188" s="21">
        <v>335000</v>
      </c>
      <c r="F188" s="21">
        <v>175000</v>
      </c>
      <c r="G188" s="357">
        <v>162080.43</v>
      </c>
      <c r="H188" s="357">
        <v>162080.43</v>
      </c>
      <c r="I188" s="360">
        <f t="shared" si="8"/>
        <v>0</v>
      </c>
      <c r="J188" s="360">
        <f t="shared" si="9"/>
        <v>12919.570000000007</v>
      </c>
      <c r="K188" s="439">
        <f t="shared" si="10"/>
        <v>0.9261738857142857</v>
      </c>
    </row>
    <row r="189" spans="1:12" ht="13.5" customHeight="1">
      <c r="A189" s="456"/>
      <c r="B189" s="3" t="s">
        <v>270</v>
      </c>
      <c r="C189" s="3"/>
      <c r="D189" s="68"/>
      <c r="E189" s="21">
        <v>7761000</v>
      </c>
      <c r="F189" s="21">
        <v>7761000</v>
      </c>
      <c r="G189" s="357"/>
      <c r="H189" s="357"/>
      <c r="I189" s="360">
        <f t="shared" si="8"/>
        <v>0</v>
      </c>
      <c r="J189" s="360">
        <f t="shared" si="9"/>
        <v>7761000</v>
      </c>
      <c r="K189" s="439">
        <f t="shared" si="10"/>
        <v>0</v>
      </c>
      <c r="L189" s="47"/>
    </row>
    <row r="190" spans="1:12" ht="14.25" customHeight="1">
      <c r="A190" s="456"/>
      <c r="B190" s="4" t="s">
        <v>529</v>
      </c>
      <c r="C190" s="3"/>
      <c r="D190" s="68"/>
      <c r="E190" s="28">
        <v>33773000</v>
      </c>
      <c r="F190" s="28">
        <v>4935000</v>
      </c>
      <c r="G190" s="364">
        <v>4722.74</v>
      </c>
      <c r="H190" s="364">
        <v>4599.94</v>
      </c>
      <c r="I190" s="360">
        <f t="shared" si="8"/>
        <v>122.80000000000018</v>
      </c>
      <c r="J190" s="360">
        <f t="shared" si="9"/>
        <v>4930277.26</v>
      </c>
      <c r="K190" s="439">
        <f t="shared" si="10"/>
        <v>0.0009321053698074974</v>
      </c>
      <c r="L190" s="47"/>
    </row>
    <row r="191" spans="1:12" ht="12.75">
      <c r="A191" s="802" t="s">
        <v>469</v>
      </c>
      <c r="B191" s="803"/>
      <c r="C191" s="803"/>
      <c r="D191" s="68">
        <v>70</v>
      </c>
      <c r="E191" s="431">
        <f>E192+E193</f>
        <v>7486000</v>
      </c>
      <c r="F191" s="433">
        <f>F192+F193</f>
        <v>365000</v>
      </c>
      <c r="G191" s="434">
        <f>G192+G193</f>
        <v>315505.68</v>
      </c>
      <c r="H191" s="434">
        <f>H192+H193</f>
        <v>315505.68</v>
      </c>
      <c r="I191" s="360">
        <f t="shared" si="8"/>
        <v>0</v>
      </c>
      <c r="J191" s="360">
        <f t="shared" si="9"/>
        <v>49494.32000000001</v>
      </c>
      <c r="K191" s="439">
        <f t="shared" si="10"/>
        <v>0.8643991232876712</v>
      </c>
      <c r="L191" s="47"/>
    </row>
    <row r="192" spans="1:11" ht="12.75">
      <c r="A192" s="457"/>
      <c r="B192" s="2" t="s">
        <v>410</v>
      </c>
      <c r="C192" s="78"/>
      <c r="D192" s="68"/>
      <c r="E192" s="28">
        <v>5406000</v>
      </c>
      <c r="F192" s="28">
        <v>211000</v>
      </c>
      <c r="G192" s="364">
        <v>210909.84</v>
      </c>
      <c r="H192" s="364">
        <v>210909.84</v>
      </c>
      <c r="I192" s="360">
        <f t="shared" si="8"/>
        <v>0</v>
      </c>
      <c r="J192" s="360">
        <f t="shared" si="9"/>
        <v>90.16000000000349</v>
      </c>
      <c r="K192" s="439">
        <f t="shared" si="10"/>
        <v>0.9995727014218009</v>
      </c>
    </row>
    <row r="193" spans="1:11" ht="12.75">
      <c r="A193" s="457"/>
      <c r="B193" s="2" t="s">
        <v>270</v>
      </c>
      <c r="C193" s="78"/>
      <c r="D193" s="68"/>
      <c r="E193" s="21">
        <v>2080000</v>
      </c>
      <c r="F193" s="21">
        <v>154000</v>
      </c>
      <c r="G193" s="357">
        <v>104595.84</v>
      </c>
      <c r="H193" s="357">
        <v>104595.84</v>
      </c>
      <c r="I193" s="360">
        <f t="shared" si="8"/>
        <v>0</v>
      </c>
      <c r="J193" s="360">
        <f t="shared" si="9"/>
        <v>49404.16</v>
      </c>
      <c r="K193" s="439">
        <f t="shared" si="10"/>
        <v>0.6791937662337663</v>
      </c>
    </row>
    <row r="194" spans="1:12" ht="12.75">
      <c r="A194" s="874" t="s">
        <v>510</v>
      </c>
      <c r="B194" s="875"/>
      <c r="C194" s="876"/>
      <c r="D194" s="68">
        <v>79</v>
      </c>
      <c r="E194" s="21">
        <f>E195</f>
        <v>7300000</v>
      </c>
      <c r="F194" s="21">
        <f>F195</f>
        <v>2100000</v>
      </c>
      <c r="G194" s="357">
        <f>G195</f>
        <v>0</v>
      </c>
      <c r="H194" s="357">
        <f>H195</f>
        <v>0</v>
      </c>
      <c r="I194" s="360">
        <f t="shared" si="8"/>
        <v>0</v>
      </c>
      <c r="J194" s="360">
        <f t="shared" si="9"/>
        <v>2100000</v>
      </c>
      <c r="K194" s="439">
        <f t="shared" si="10"/>
        <v>0</v>
      </c>
      <c r="L194" s="47"/>
    </row>
    <row r="195" spans="1:12" ht="14.25" customHeight="1">
      <c r="A195" s="833" t="s">
        <v>489</v>
      </c>
      <c r="B195" s="834"/>
      <c r="C195" s="835"/>
      <c r="D195" s="79">
        <v>81</v>
      </c>
      <c r="E195" s="21">
        <f>E196+E197+E198</f>
        <v>7300000</v>
      </c>
      <c r="F195" s="21">
        <f>F196+F197+F198</f>
        <v>2100000</v>
      </c>
      <c r="G195" s="357">
        <f>G196+G197+G198</f>
        <v>0</v>
      </c>
      <c r="H195" s="357">
        <f>H196+H197+H198</f>
        <v>0</v>
      </c>
      <c r="I195" s="360">
        <f t="shared" si="8"/>
        <v>0</v>
      </c>
      <c r="J195" s="360">
        <f t="shared" si="9"/>
        <v>2100000</v>
      </c>
      <c r="K195" s="439">
        <f t="shared" si="10"/>
        <v>0</v>
      </c>
      <c r="L195" s="47"/>
    </row>
    <row r="196" spans="1:12" ht="14.25" customHeight="1">
      <c r="A196" s="458"/>
      <c r="B196" s="893" t="s">
        <v>504</v>
      </c>
      <c r="C196" s="838"/>
      <c r="D196" s="79" t="s">
        <v>505</v>
      </c>
      <c r="E196" s="21">
        <v>400000</v>
      </c>
      <c r="F196" s="21">
        <v>100000</v>
      </c>
      <c r="G196" s="357"/>
      <c r="H196" s="357"/>
      <c r="I196" s="360">
        <f t="shared" si="8"/>
        <v>0</v>
      </c>
      <c r="J196" s="360">
        <f t="shared" si="9"/>
        <v>100000</v>
      </c>
      <c r="K196" s="439">
        <f t="shared" si="10"/>
        <v>0</v>
      </c>
      <c r="L196" s="47"/>
    </row>
    <row r="197" spans="1:12" ht="12.75">
      <c r="A197" s="459"/>
      <c r="B197" s="815" t="s">
        <v>500</v>
      </c>
      <c r="C197" s="816"/>
      <c r="D197" s="79" t="s">
        <v>499</v>
      </c>
      <c r="E197" s="28">
        <v>2900000</v>
      </c>
      <c r="F197" s="28">
        <v>0</v>
      </c>
      <c r="G197" s="364">
        <v>0</v>
      </c>
      <c r="H197" s="364">
        <v>0</v>
      </c>
      <c r="I197" s="360">
        <f t="shared" si="8"/>
        <v>0</v>
      </c>
      <c r="J197" s="360">
        <f t="shared" si="9"/>
        <v>0</v>
      </c>
      <c r="K197" s="439"/>
      <c r="L197" s="47"/>
    </row>
    <row r="198" spans="1:12" ht="15" customHeight="1">
      <c r="A198" s="459"/>
      <c r="B198" s="815" t="s">
        <v>494</v>
      </c>
      <c r="C198" s="816"/>
      <c r="D198" s="79">
        <v>81.04</v>
      </c>
      <c r="E198" s="28">
        <v>4000000</v>
      </c>
      <c r="F198" s="21">
        <v>2000000</v>
      </c>
      <c r="G198" s="357"/>
      <c r="H198" s="357"/>
      <c r="I198" s="360">
        <f t="shared" si="8"/>
        <v>0</v>
      </c>
      <c r="J198" s="360">
        <f t="shared" si="9"/>
        <v>2000000</v>
      </c>
      <c r="K198" s="439">
        <f t="shared" si="10"/>
        <v>0</v>
      </c>
      <c r="L198" s="47"/>
    </row>
    <row r="199" spans="1:200" s="54" customFormat="1" ht="16.5" customHeight="1">
      <c r="A199" s="817" t="s">
        <v>395</v>
      </c>
      <c r="B199" s="818"/>
      <c r="C199" s="818"/>
      <c r="D199" s="80" t="s">
        <v>277</v>
      </c>
      <c r="E199" s="81"/>
      <c r="F199" s="81"/>
      <c r="G199" s="373"/>
      <c r="H199" s="357">
        <v>-774.26</v>
      </c>
      <c r="I199" s="360">
        <f t="shared" si="8"/>
        <v>774.26</v>
      </c>
      <c r="J199" s="360">
        <f t="shared" si="9"/>
        <v>0</v>
      </c>
      <c r="K199" s="439"/>
      <c r="L199" s="7"/>
      <c r="M199" s="82"/>
      <c r="N199" s="82"/>
      <c r="O199" s="83"/>
      <c r="P199" s="84"/>
      <c r="Q199" s="82"/>
      <c r="R199" s="82"/>
      <c r="S199" s="83"/>
      <c r="T199" s="84"/>
      <c r="U199" s="82"/>
      <c r="V199" s="82"/>
      <c r="W199" s="83"/>
      <c r="X199" s="84"/>
      <c r="Y199" s="82"/>
      <c r="Z199" s="82"/>
      <c r="AA199" s="83"/>
      <c r="AB199" s="84"/>
      <c r="AC199" s="82"/>
      <c r="AD199" s="82"/>
      <c r="AE199" s="83"/>
      <c r="AF199" s="84"/>
      <c r="AG199" s="82"/>
      <c r="AH199" s="82"/>
      <c r="AI199" s="83"/>
      <c r="AJ199" s="84"/>
      <c r="AK199" s="82"/>
      <c r="AL199" s="82"/>
      <c r="AM199" s="83"/>
      <c r="AN199" s="84"/>
      <c r="AO199" s="82"/>
      <c r="AP199" s="82"/>
      <c r="AQ199" s="83"/>
      <c r="AR199" s="84"/>
      <c r="AS199" s="82"/>
      <c r="AT199" s="82"/>
      <c r="AU199" s="83"/>
      <c r="AV199" s="84"/>
      <c r="AW199" s="82"/>
      <c r="AX199" s="82"/>
      <c r="AY199" s="83"/>
      <c r="AZ199" s="84"/>
      <c r="BA199" s="82"/>
      <c r="BB199" s="82"/>
      <c r="BC199" s="83"/>
      <c r="BD199" s="84"/>
      <c r="BE199" s="82"/>
      <c r="BF199" s="82"/>
      <c r="BG199" s="83"/>
      <c r="BH199" s="84"/>
      <c r="BI199" s="82"/>
      <c r="BJ199" s="82"/>
      <c r="BK199" s="83"/>
      <c r="BL199" s="84"/>
      <c r="BM199" s="82"/>
      <c r="BN199" s="82"/>
      <c r="BO199" s="83"/>
      <c r="BP199" s="84"/>
      <c r="BQ199" s="82"/>
      <c r="BR199" s="82"/>
      <c r="BS199" s="83"/>
      <c r="BT199" s="84"/>
      <c r="BU199" s="82"/>
      <c r="BV199" s="82"/>
      <c r="BW199" s="83"/>
      <c r="BX199" s="84"/>
      <c r="BY199" s="82"/>
      <c r="BZ199" s="82"/>
      <c r="CA199" s="83"/>
      <c r="CB199" s="84"/>
      <c r="CC199" s="82"/>
      <c r="CD199" s="82"/>
      <c r="CE199" s="83"/>
      <c r="CF199" s="84"/>
      <c r="CG199" s="82"/>
      <c r="CH199" s="82"/>
      <c r="CI199" s="83"/>
      <c r="CJ199" s="84"/>
      <c r="CK199" s="82"/>
      <c r="CL199" s="82"/>
      <c r="CM199" s="83"/>
      <c r="CN199" s="84"/>
      <c r="CO199" s="82"/>
      <c r="CP199" s="82"/>
      <c r="CQ199" s="83"/>
      <c r="CR199" s="84"/>
      <c r="CS199" s="82"/>
      <c r="CT199" s="82"/>
      <c r="CU199" s="83"/>
      <c r="CV199" s="84"/>
      <c r="CW199" s="82"/>
      <c r="CX199" s="82"/>
      <c r="CY199" s="83"/>
      <c r="CZ199" s="84"/>
      <c r="DA199" s="82"/>
      <c r="DB199" s="82"/>
      <c r="DC199" s="83"/>
      <c r="DD199" s="84"/>
      <c r="DE199" s="82"/>
      <c r="DF199" s="82"/>
      <c r="DG199" s="83"/>
      <c r="DH199" s="84"/>
      <c r="DI199" s="82"/>
      <c r="DJ199" s="82"/>
      <c r="DK199" s="83"/>
      <c r="DL199" s="84"/>
      <c r="DM199" s="82"/>
      <c r="DN199" s="82"/>
      <c r="DO199" s="83"/>
      <c r="DP199" s="84"/>
      <c r="DQ199" s="82"/>
      <c r="DR199" s="82"/>
      <c r="DS199" s="83"/>
      <c r="DT199" s="84"/>
      <c r="DU199" s="82"/>
      <c r="DV199" s="82"/>
      <c r="DW199" s="83"/>
      <c r="DX199" s="84"/>
      <c r="DY199" s="82"/>
      <c r="DZ199" s="82"/>
      <c r="EA199" s="83"/>
      <c r="EB199" s="84"/>
      <c r="EC199" s="82"/>
      <c r="ED199" s="82"/>
      <c r="EE199" s="83"/>
      <c r="EF199" s="84"/>
      <c r="EG199" s="82"/>
      <c r="EH199" s="82"/>
      <c r="EI199" s="83"/>
      <c r="EJ199" s="84"/>
      <c r="EK199" s="82"/>
      <c r="EL199" s="82"/>
      <c r="EM199" s="83"/>
      <c r="EN199" s="84"/>
      <c r="EO199" s="82"/>
      <c r="EP199" s="82"/>
      <c r="EQ199" s="83"/>
      <c r="ER199" s="84"/>
      <c r="ES199" s="82"/>
      <c r="ET199" s="82"/>
      <c r="EU199" s="83"/>
      <c r="EV199" s="84"/>
      <c r="EW199" s="82"/>
      <c r="EX199" s="82"/>
      <c r="EY199" s="83"/>
      <c r="EZ199" s="84"/>
      <c r="FA199" s="82"/>
      <c r="FB199" s="82"/>
      <c r="FC199" s="83"/>
      <c r="FD199" s="84"/>
      <c r="FE199" s="82"/>
      <c r="FF199" s="82"/>
      <c r="FG199" s="83"/>
      <c r="FH199" s="84"/>
      <c r="FI199" s="82"/>
      <c r="FJ199" s="82"/>
      <c r="FK199" s="83"/>
      <c r="FL199" s="84"/>
      <c r="FM199" s="82"/>
      <c r="FN199" s="82"/>
      <c r="FO199" s="83"/>
      <c r="FP199" s="84"/>
      <c r="FQ199" s="82"/>
      <c r="FR199" s="82"/>
      <c r="FS199" s="83"/>
      <c r="FT199" s="84"/>
      <c r="FU199" s="82"/>
      <c r="FV199" s="82"/>
      <c r="FW199" s="83"/>
      <c r="FX199" s="84"/>
      <c r="FY199" s="82"/>
      <c r="FZ199" s="82"/>
      <c r="GA199" s="83"/>
      <c r="GB199" s="84"/>
      <c r="GC199" s="82"/>
      <c r="GD199" s="82"/>
      <c r="GE199" s="83"/>
      <c r="GF199" s="84"/>
      <c r="GG199" s="82"/>
      <c r="GH199" s="82"/>
      <c r="GI199" s="83"/>
      <c r="GJ199" s="84"/>
      <c r="GK199" s="82"/>
      <c r="GL199" s="82"/>
      <c r="GM199" s="83"/>
      <c r="GN199" s="84"/>
      <c r="GO199" s="82"/>
      <c r="GP199" s="82"/>
      <c r="GQ199" s="83"/>
      <c r="GR199" s="84"/>
    </row>
    <row r="200" spans="1:12" s="87" customFormat="1" ht="17.25" customHeight="1">
      <c r="A200" s="850" t="s">
        <v>278</v>
      </c>
      <c r="B200" s="851"/>
      <c r="C200" s="852"/>
      <c r="D200" s="85" t="s">
        <v>279</v>
      </c>
      <c r="E200" s="86">
        <f>E210+E215+E221</f>
        <v>2102000</v>
      </c>
      <c r="F200" s="86">
        <f>F210+F215+F221</f>
        <v>304000</v>
      </c>
      <c r="G200" s="374">
        <f>G210+G215+G221</f>
        <v>263040</v>
      </c>
      <c r="H200" s="374">
        <f>H210+H215+H221</f>
        <v>263040</v>
      </c>
      <c r="I200" s="360">
        <f t="shared" si="8"/>
        <v>0</v>
      </c>
      <c r="J200" s="374">
        <f t="shared" si="9"/>
        <v>40960</v>
      </c>
      <c r="K200" s="374">
        <f t="shared" si="10"/>
        <v>0.8652631578947368</v>
      </c>
      <c r="L200" s="7"/>
    </row>
    <row r="201" spans="1:11" ht="12.75" hidden="1">
      <c r="A201" s="811" t="s">
        <v>280</v>
      </c>
      <c r="B201" s="812"/>
      <c r="C201" s="812"/>
      <c r="D201" s="74" t="s">
        <v>253</v>
      </c>
      <c r="E201" s="39">
        <f>E202+E203+E204+E205+E206+E207</f>
        <v>2206000</v>
      </c>
      <c r="F201" s="39">
        <f>F202+F203+F204+F205+F206+F207</f>
        <v>304000</v>
      </c>
      <c r="G201" s="365">
        <f>G202+G203+G204+G205+G206+G207</f>
        <v>263040</v>
      </c>
      <c r="H201" s="365">
        <f>H202+H203+H204+H205+H206+H207</f>
        <v>263040</v>
      </c>
      <c r="I201" s="360">
        <f t="shared" si="8"/>
        <v>0</v>
      </c>
      <c r="J201" s="360">
        <f t="shared" si="9"/>
        <v>40960</v>
      </c>
      <c r="K201" s="439">
        <f t="shared" si="10"/>
        <v>0.8652631578947368</v>
      </c>
    </row>
    <row r="202" spans="1:11" ht="12.75" hidden="1">
      <c r="A202" s="460" t="s">
        <v>268</v>
      </c>
      <c r="B202" s="75"/>
      <c r="C202" s="75"/>
      <c r="D202" s="74">
        <v>10</v>
      </c>
      <c r="E202" s="39">
        <v>0</v>
      </c>
      <c r="F202" s="39">
        <v>0</v>
      </c>
      <c r="G202" s="365">
        <v>0</v>
      </c>
      <c r="H202" s="365">
        <v>0</v>
      </c>
      <c r="I202" s="360">
        <f t="shared" si="8"/>
        <v>0</v>
      </c>
      <c r="J202" s="360">
        <f t="shared" si="9"/>
        <v>0</v>
      </c>
      <c r="K202" s="439" t="e">
        <f t="shared" si="10"/>
        <v>#DIV/0!</v>
      </c>
    </row>
    <row r="203" spans="1:11" ht="12.75" hidden="1">
      <c r="A203" s="458" t="s">
        <v>269</v>
      </c>
      <c r="B203" s="75"/>
      <c r="C203" s="75"/>
      <c r="D203" s="68">
        <v>20</v>
      </c>
      <c r="E203" s="39">
        <v>0</v>
      </c>
      <c r="F203" s="39">
        <v>0</v>
      </c>
      <c r="G203" s="365">
        <v>0</v>
      </c>
      <c r="H203" s="365">
        <v>0</v>
      </c>
      <c r="I203" s="360">
        <f t="shared" si="8"/>
        <v>0</v>
      </c>
      <c r="J203" s="360">
        <f t="shared" si="9"/>
        <v>0</v>
      </c>
      <c r="K203" s="439" t="e">
        <f t="shared" si="10"/>
        <v>#DIV/0!</v>
      </c>
    </row>
    <row r="204" spans="1:12" ht="15" customHeight="1">
      <c r="A204" s="883" t="s">
        <v>259</v>
      </c>
      <c r="B204" s="884"/>
      <c r="C204" s="885"/>
      <c r="D204" s="74">
        <v>50</v>
      </c>
      <c r="E204" s="88">
        <f>E211</f>
        <v>500000</v>
      </c>
      <c r="F204" s="88">
        <f>F211</f>
        <v>0</v>
      </c>
      <c r="G204" s="375">
        <f>G211</f>
        <v>0</v>
      </c>
      <c r="H204" s="375">
        <f>H211</f>
        <v>0</v>
      </c>
      <c r="I204" s="360">
        <f t="shared" si="8"/>
        <v>0</v>
      </c>
      <c r="J204" s="360">
        <f t="shared" si="9"/>
        <v>0</v>
      </c>
      <c r="K204" s="439"/>
      <c r="L204" s="47"/>
    </row>
    <row r="205" spans="1:12" ht="15" customHeight="1">
      <c r="A205" s="836" t="s">
        <v>260</v>
      </c>
      <c r="B205" s="837"/>
      <c r="C205" s="838"/>
      <c r="D205" s="74" t="s">
        <v>261</v>
      </c>
      <c r="E205" s="39">
        <f>E216+E222</f>
        <v>1602000</v>
      </c>
      <c r="F205" s="39">
        <f>F216+F222</f>
        <v>304000</v>
      </c>
      <c r="G205" s="365">
        <f>G216+G222</f>
        <v>263040</v>
      </c>
      <c r="H205" s="365">
        <f>H216+H222</f>
        <v>263040</v>
      </c>
      <c r="I205" s="360">
        <f aca="true" t="shared" si="11" ref="I205:I268">G205-H205</f>
        <v>0</v>
      </c>
      <c r="J205" s="360">
        <f aca="true" t="shared" si="12" ref="J205:J268">F205-G205</f>
        <v>40960</v>
      </c>
      <c r="K205" s="439">
        <f aca="true" t="shared" si="13" ref="K205:K266">H205/F205</f>
        <v>0.8652631578947368</v>
      </c>
      <c r="L205" s="47"/>
    </row>
    <row r="206" spans="1:12" ht="12.75" hidden="1">
      <c r="A206" s="802" t="s">
        <v>469</v>
      </c>
      <c r="B206" s="803"/>
      <c r="C206" s="803"/>
      <c r="D206" s="68">
        <v>70</v>
      </c>
      <c r="E206" s="88">
        <f>E224</f>
        <v>104000</v>
      </c>
      <c r="F206" s="88">
        <f>F224</f>
        <v>0</v>
      </c>
      <c r="G206" s="375">
        <f>G224</f>
        <v>0</v>
      </c>
      <c r="H206" s="375">
        <f>H224</f>
        <v>0</v>
      </c>
      <c r="I206" s="360">
        <f t="shared" si="11"/>
        <v>0</v>
      </c>
      <c r="J206" s="360">
        <f t="shared" si="12"/>
        <v>0</v>
      </c>
      <c r="K206" s="439" t="e">
        <f t="shared" si="13"/>
        <v>#DIV/0!</v>
      </c>
      <c r="L206" s="47"/>
    </row>
    <row r="207" spans="1:12" ht="12.75" hidden="1">
      <c r="A207" s="459" t="s">
        <v>510</v>
      </c>
      <c r="B207" s="20"/>
      <c r="C207" s="27"/>
      <c r="D207" s="68">
        <v>79</v>
      </c>
      <c r="E207" s="39">
        <f>E208</f>
        <v>0</v>
      </c>
      <c r="F207" s="39">
        <f>F208</f>
        <v>0</v>
      </c>
      <c r="G207" s="365">
        <f>G208</f>
        <v>0</v>
      </c>
      <c r="H207" s="365">
        <f>H208</f>
        <v>0</v>
      </c>
      <c r="I207" s="360">
        <f t="shared" si="11"/>
        <v>0</v>
      </c>
      <c r="J207" s="360">
        <f t="shared" si="12"/>
        <v>0</v>
      </c>
      <c r="K207" s="439" t="e">
        <f t="shared" si="13"/>
        <v>#DIV/0!</v>
      </c>
      <c r="L207" s="47"/>
    </row>
    <row r="208" spans="1:11" ht="12.75">
      <c r="A208" s="833" t="s">
        <v>489</v>
      </c>
      <c r="B208" s="834"/>
      <c r="C208" s="835"/>
      <c r="D208" s="68">
        <v>81</v>
      </c>
      <c r="E208" s="39">
        <f>E214</f>
        <v>0</v>
      </c>
      <c r="F208" s="39">
        <f>F214</f>
        <v>0</v>
      </c>
      <c r="G208" s="365">
        <f>G214</f>
        <v>0</v>
      </c>
      <c r="H208" s="365">
        <f>H214</f>
        <v>0</v>
      </c>
      <c r="I208" s="360">
        <f t="shared" si="11"/>
        <v>0</v>
      </c>
      <c r="J208" s="360">
        <f t="shared" si="12"/>
        <v>0</v>
      </c>
      <c r="K208" s="439"/>
    </row>
    <row r="209" spans="1:11" ht="26.25" customHeight="1" hidden="1">
      <c r="A209" s="440"/>
      <c r="B209" s="89" t="s">
        <v>281</v>
      </c>
      <c r="C209" s="90"/>
      <c r="D209" s="91" t="s">
        <v>17</v>
      </c>
      <c r="E209" s="28"/>
      <c r="F209" s="28"/>
      <c r="G209" s="364"/>
      <c r="H209" s="364"/>
      <c r="I209" s="360">
        <f t="shared" si="11"/>
        <v>0</v>
      </c>
      <c r="J209" s="360">
        <f t="shared" si="12"/>
        <v>0</v>
      </c>
      <c r="K209" s="439"/>
    </row>
    <row r="210" spans="1:11" ht="17.25" customHeight="1">
      <c r="A210" s="440"/>
      <c r="B210" s="871" t="s">
        <v>468</v>
      </c>
      <c r="C210" s="872"/>
      <c r="D210" s="251" t="s">
        <v>377</v>
      </c>
      <c r="E210" s="252">
        <f>E211</f>
        <v>500000</v>
      </c>
      <c r="F210" s="252">
        <f>F211</f>
        <v>0</v>
      </c>
      <c r="G210" s="376">
        <f>G211</f>
        <v>0</v>
      </c>
      <c r="H210" s="376">
        <f>H211</f>
        <v>0</v>
      </c>
      <c r="I210" s="360">
        <f t="shared" si="11"/>
        <v>0</v>
      </c>
      <c r="J210" s="376">
        <f t="shared" si="12"/>
        <v>0</v>
      </c>
      <c r="K210" s="376"/>
    </row>
    <row r="211" spans="1:12" ht="15" customHeight="1">
      <c r="A211" s="880" t="s">
        <v>259</v>
      </c>
      <c r="B211" s="881"/>
      <c r="C211" s="881"/>
      <c r="D211" s="93" t="s">
        <v>378</v>
      </c>
      <c r="E211" s="39">
        <v>500000</v>
      </c>
      <c r="F211" s="39"/>
      <c r="G211" s="365"/>
      <c r="H211" s="365"/>
      <c r="I211" s="360">
        <f t="shared" si="11"/>
        <v>0</v>
      </c>
      <c r="J211" s="360">
        <f t="shared" si="12"/>
        <v>0</v>
      </c>
      <c r="K211" s="439"/>
      <c r="L211" s="47"/>
    </row>
    <row r="212" spans="1:12" ht="15" customHeight="1" hidden="1">
      <c r="A212" s="440"/>
      <c r="B212" s="882" t="s">
        <v>456</v>
      </c>
      <c r="C212" s="852"/>
      <c r="D212" s="92" t="s">
        <v>376</v>
      </c>
      <c r="E212" s="86">
        <f>E213</f>
        <v>0</v>
      </c>
      <c r="F212" s="86">
        <f aca="true" t="shared" si="14" ref="F212:H213">F213</f>
        <v>0</v>
      </c>
      <c r="G212" s="374">
        <f t="shared" si="14"/>
        <v>0</v>
      </c>
      <c r="H212" s="374">
        <f t="shared" si="14"/>
        <v>0</v>
      </c>
      <c r="I212" s="360">
        <f t="shared" si="11"/>
        <v>0</v>
      </c>
      <c r="J212" s="360">
        <f t="shared" si="12"/>
        <v>0</v>
      </c>
      <c r="K212" s="439" t="e">
        <f t="shared" si="13"/>
        <v>#DIV/0!</v>
      </c>
      <c r="L212" s="47"/>
    </row>
    <row r="213" spans="1:12" ht="15" customHeight="1" hidden="1">
      <c r="A213" s="874" t="s">
        <v>510</v>
      </c>
      <c r="B213" s="875"/>
      <c r="C213" s="876"/>
      <c r="D213" s="94">
        <v>79</v>
      </c>
      <c r="E213" s="39">
        <f>E214</f>
        <v>0</v>
      </c>
      <c r="F213" s="39">
        <f t="shared" si="14"/>
        <v>0</v>
      </c>
      <c r="G213" s="365">
        <f t="shared" si="14"/>
        <v>0</v>
      </c>
      <c r="H213" s="365">
        <f t="shared" si="14"/>
        <v>0</v>
      </c>
      <c r="I213" s="360">
        <f t="shared" si="11"/>
        <v>0</v>
      </c>
      <c r="J213" s="360">
        <f t="shared" si="12"/>
        <v>0</v>
      </c>
      <c r="K213" s="439" t="e">
        <f t="shared" si="13"/>
        <v>#DIV/0!</v>
      </c>
      <c r="L213" s="47"/>
    </row>
    <row r="214" spans="1:12" ht="15" customHeight="1" hidden="1">
      <c r="A214" s="833" t="s">
        <v>266</v>
      </c>
      <c r="B214" s="834"/>
      <c r="C214" s="835"/>
      <c r="D214" s="68">
        <v>81</v>
      </c>
      <c r="E214" s="28">
        <v>0</v>
      </c>
      <c r="F214" s="28"/>
      <c r="G214" s="364"/>
      <c r="H214" s="364"/>
      <c r="I214" s="360">
        <f t="shared" si="11"/>
        <v>0</v>
      </c>
      <c r="J214" s="360">
        <f t="shared" si="12"/>
        <v>0</v>
      </c>
      <c r="K214" s="439" t="e">
        <f t="shared" si="13"/>
        <v>#DIV/0!</v>
      </c>
      <c r="L214" s="47"/>
    </row>
    <row r="215" spans="1:11" ht="17.25" customHeight="1">
      <c r="A215" s="440"/>
      <c r="B215" s="871" t="s">
        <v>520</v>
      </c>
      <c r="C215" s="872"/>
      <c r="D215" s="251" t="s">
        <v>375</v>
      </c>
      <c r="E215" s="252">
        <f>E216</f>
        <v>1311000</v>
      </c>
      <c r="F215" s="252">
        <f>F216</f>
        <v>296000</v>
      </c>
      <c r="G215" s="376">
        <f>G216</f>
        <v>263040</v>
      </c>
      <c r="H215" s="376">
        <f>H216</f>
        <v>263040</v>
      </c>
      <c r="I215" s="360">
        <f t="shared" si="11"/>
        <v>0</v>
      </c>
      <c r="J215" s="376">
        <f t="shared" si="12"/>
        <v>32960</v>
      </c>
      <c r="K215" s="376">
        <f t="shared" si="13"/>
        <v>0.8886486486486487</v>
      </c>
    </row>
    <row r="216" spans="1:11" ht="15.75" customHeight="1">
      <c r="A216" s="877" t="s">
        <v>260</v>
      </c>
      <c r="B216" s="878"/>
      <c r="C216" s="879"/>
      <c r="D216" s="97">
        <v>51</v>
      </c>
      <c r="E216" s="98">
        <f>E218+E219</f>
        <v>1311000</v>
      </c>
      <c r="F216" s="98">
        <f>F218+F219</f>
        <v>296000</v>
      </c>
      <c r="G216" s="377">
        <f>G218+G219</f>
        <v>263040</v>
      </c>
      <c r="H216" s="377">
        <f>H218+H219</f>
        <v>263040</v>
      </c>
      <c r="I216" s="360">
        <f t="shared" si="11"/>
        <v>0</v>
      </c>
      <c r="J216" s="360">
        <f t="shared" si="12"/>
        <v>32960</v>
      </c>
      <c r="K216" s="439">
        <f t="shared" si="13"/>
        <v>0.8886486486486487</v>
      </c>
    </row>
    <row r="217" spans="1:11" ht="15" customHeight="1">
      <c r="A217" s="452"/>
      <c r="B217" s="839" t="s">
        <v>444</v>
      </c>
      <c r="C217" s="840"/>
      <c r="D217" s="68">
        <v>51</v>
      </c>
      <c r="E217" s="88">
        <f>E218+E219</f>
        <v>1311000</v>
      </c>
      <c r="F217" s="88">
        <f>F218+F219</f>
        <v>296000</v>
      </c>
      <c r="G217" s="375">
        <f>G218+G219</f>
        <v>263040</v>
      </c>
      <c r="H217" s="375">
        <f>H218+H219</f>
        <v>263040</v>
      </c>
      <c r="I217" s="360">
        <f t="shared" si="11"/>
        <v>0</v>
      </c>
      <c r="J217" s="360">
        <f t="shared" si="12"/>
        <v>32960</v>
      </c>
      <c r="K217" s="439">
        <f t="shared" si="13"/>
        <v>0.8886486486486487</v>
      </c>
    </row>
    <row r="218" spans="1:12" ht="14.25" customHeight="1">
      <c r="A218" s="453"/>
      <c r="B218" s="46"/>
      <c r="C218" s="99" t="s">
        <v>558</v>
      </c>
      <c r="D218" s="100"/>
      <c r="E218" s="28">
        <v>1271000</v>
      </c>
      <c r="F218" s="28">
        <v>286000</v>
      </c>
      <c r="G218" s="364">
        <v>253154</v>
      </c>
      <c r="H218" s="364">
        <v>253154</v>
      </c>
      <c r="I218" s="360">
        <f t="shared" si="11"/>
        <v>0</v>
      </c>
      <c r="J218" s="360">
        <f t="shared" si="12"/>
        <v>32846</v>
      </c>
      <c r="K218" s="439">
        <f t="shared" si="13"/>
        <v>0.8851538461538462</v>
      </c>
      <c r="L218" s="47"/>
    </row>
    <row r="219" spans="1:12" ht="14.25" customHeight="1">
      <c r="A219" s="453"/>
      <c r="B219" s="46"/>
      <c r="C219" s="99" t="s">
        <v>322</v>
      </c>
      <c r="D219" s="100"/>
      <c r="E219" s="28">
        <v>40000</v>
      </c>
      <c r="F219" s="28">
        <v>10000</v>
      </c>
      <c r="G219" s="364">
        <v>9886</v>
      </c>
      <c r="H219" s="364">
        <v>9886</v>
      </c>
      <c r="I219" s="360">
        <f t="shared" si="11"/>
        <v>0</v>
      </c>
      <c r="J219" s="360">
        <f t="shared" si="12"/>
        <v>114</v>
      </c>
      <c r="K219" s="439">
        <f t="shared" si="13"/>
        <v>0.9886</v>
      </c>
      <c r="L219" s="47"/>
    </row>
    <row r="220" spans="1:12" ht="14.25" customHeight="1">
      <c r="A220" s="453"/>
      <c r="B220" s="839" t="s">
        <v>442</v>
      </c>
      <c r="C220" s="840"/>
      <c r="D220" s="68">
        <v>51</v>
      </c>
      <c r="E220" s="101">
        <v>0</v>
      </c>
      <c r="F220" s="101">
        <v>0</v>
      </c>
      <c r="G220" s="378">
        <v>0</v>
      </c>
      <c r="H220" s="378">
        <v>0</v>
      </c>
      <c r="I220" s="360">
        <f t="shared" si="11"/>
        <v>0</v>
      </c>
      <c r="J220" s="360">
        <f t="shared" si="12"/>
        <v>0</v>
      </c>
      <c r="K220" s="439"/>
      <c r="L220" s="47"/>
    </row>
    <row r="221" spans="1:12" ht="14.25" customHeight="1">
      <c r="A221" s="453"/>
      <c r="B221" s="871" t="s">
        <v>485</v>
      </c>
      <c r="C221" s="872"/>
      <c r="D221" s="251" t="s">
        <v>379</v>
      </c>
      <c r="E221" s="252">
        <f>E222</f>
        <v>291000</v>
      </c>
      <c r="F221" s="252">
        <f>F222</f>
        <v>8000</v>
      </c>
      <c r="G221" s="376">
        <f>G222</f>
        <v>0</v>
      </c>
      <c r="H221" s="376">
        <f>H222</f>
        <v>0</v>
      </c>
      <c r="I221" s="360">
        <f t="shared" si="11"/>
        <v>0</v>
      </c>
      <c r="J221" s="376">
        <f t="shared" si="12"/>
        <v>8000</v>
      </c>
      <c r="K221" s="376">
        <f t="shared" si="13"/>
        <v>0</v>
      </c>
      <c r="L221" s="47"/>
    </row>
    <row r="222" spans="1:12" s="103" customFormat="1" ht="14.25" customHeight="1">
      <c r="A222" s="455" t="s">
        <v>260</v>
      </c>
      <c r="B222" s="95"/>
      <c r="C222" s="96"/>
      <c r="D222" s="97">
        <v>51</v>
      </c>
      <c r="E222" s="102">
        <f>E223+E224</f>
        <v>291000</v>
      </c>
      <c r="F222" s="102">
        <f>F223+F224</f>
        <v>8000</v>
      </c>
      <c r="G222" s="379">
        <f>G223+G224</f>
        <v>0</v>
      </c>
      <c r="H222" s="379">
        <f>H223+H224</f>
        <v>0</v>
      </c>
      <c r="I222" s="360">
        <f t="shared" si="11"/>
        <v>0</v>
      </c>
      <c r="J222" s="360">
        <f t="shared" si="12"/>
        <v>8000</v>
      </c>
      <c r="K222" s="439">
        <f t="shared" si="13"/>
        <v>0</v>
      </c>
      <c r="L222" s="7"/>
    </row>
    <row r="223" spans="1:11" ht="14.25" customHeight="1">
      <c r="A223" s="452"/>
      <c r="B223" s="839" t="s">
        <v>444</v>
      </c>
      <c r="C223" s="840"/>
      <c r="D223" s="68">
        <v>51</v>
      </c>
      <c r="E223" s="28">
        <v>187000</v>
      </c>
      <c r="F223" s="28">
        <v>8000</v>
      </c>
      <c r="G223" s="364"/>
      <c r="H223" s="364"/>
      <c r="I223" s="360">
        <f t="shared" si="11"/>
        <v>0</v>
      </c>
      <c r="J223" s="360">
        <f t="shared" si="12"/>
        <v>8000</v>
      </c>
      <c r="K223" s="439">
        <f t="shared" si="13"/>
        <v>0</v>
      </c>
    </row>
    <row r="224" spans="1:12" ht="15.75" customHeight="1">
      <c r="A224" s="453"/>
      <c r="B224" s="839" t="s">
        <v>442</v>
      </c>
      <c r="C224" s="840"/>
      <c r="D224" s="68">
        <v>51</v>
      </c>
      <c r="E224" s="28">
        <f>E225</f>
        <v>104000</v>
      </c>
      <c r="F224" s="28">
        <f>F225</f>
        <v>0</v>
      </c>
      <c r="G224" s="364">
        <f>G225</f>
        <v>0</v>
      </c>
      <c r="H224" s="364">
        <f>H225</f>
        <v>0</v>
      </c>
      <c r="I224" s="360">
        <f t="shared" si="11"/>
        <v>0</v>
      </c>
      <c r="J224" s="360">
        <f t="shared" si="12"/>
        <v>0</v>
      </c>
      <c r="K224" s="439"/>
      <c r="L224" s="47"/>
    </row>
    <row r="225" spans="1:12" ht="12.75" customHeight="1">
      <c r="A225" s="457"/>
      <c r="B225" s="2" t="s">
        <v>410</v>
      </c>
      <c r="C225" s="78"/>
      <c r="D225" s="68"/>
      <c r="E225" s="28">
        <v>104000</v>
      </c>
      <c r="F225" s="28"/>
      <c r="G225" s="364"/>
      <c r="H225" s="364"/>
      <c r="I225" s="360">
        <f t="shared" si="11"/>
        <v>0</v>
      </c>
      <c r="J225" s="360">
        <f t="shared" si="12"/>
        <v>0</v>
      </c>
      <c r="K225" s="439"/>
      <c r="L225" s="47"/>
    </row>
    <row r="226" spans="1:12" ht="14.25" customHeight="1">
      <c r="A226" s="457"/>
      <c r="B226" s="2" t="s">
        <v>270</v>
      </c>
      <c r="C226" s="78"/>
      <c r="D226" s="68"/>
      <c r="E226" s="28"/>
      <c r="F226" s="28"/>
      <c r="G226" s="364"/>
      <c r="H226" s="364"/>
      <c r="I226" s="360">
        <f t="shared" si="11"/>
        <v>0</v>
      </c>
      <c r="J226" s="360">
        <f t="shared" si="12"/>
        <v>0</v>
      </c>
      <c r="K226" s="439"/>
      <c r="L226" s="47"/>
    </row>
    <row r="227" spans="1:12" s="73" customFormat="1" ht="18.75" customHeight="1">
      <c r="A227" s="864" t="s">
        <v>464</v>
      </c>
      <c r="B227" s="865"/>
      <c r="C227" s="865"/>
      <c r="D227" s="85" t="s">
        <v>283</v>
      </c>
      <c r="E227" s="86">
        <f>E228</f>
        <v>5587000</v>
      </c>
      <c r="F227" s="86">
        <f>F228</f>
        <v>800000</v>
      </c>
      <c r="G227" s="374">
        <f>G228</f>
        <v>672200</v>
      </c>
      <c r="H227" s="374">
        <f>H228</f>
        <v>659155.12</v>
      </c>
      <c r="I227" s="360">
        <f t="shared" si="11"/>
        <v>13044.880000000005</v>
      </c>
      <c r="J227" s="374">
        <f t="shared" si="12"/>
        <v>127800</v>
      </c>
      <c r="K227" s="374">
        <f t="shared" si="13"/>
        <v>0.8239439</v>
      </c>
      <c r="L227" s="47"/>
    </row>
    <row r="228" spans="1:11" ht="15" customHeight="1">
      <c r="A228" s="811" t="s">
        <v>509</v>
      </c>
      <c r="B228" s="812"/>
      <c r="C228" s="812"/>
      <c r="D228" s="74" t="s">
        <v>253</v>
      </c>
      <c r="E228" s="88">
        <f>E229+E230</f>
        <v>5587000</v>
      </c>
      <c r="F228" s="88">
        <f>F229+F230</f>
        <v>800000</v>
      </c>
      <c r="G228" s="375">
        <f>G229+G230</f>
        <v>672200</v>
      </c>
      <c r="H228" s="375">
        <f>H229+H230</f>
        <v>659155.12</v>
      </c>
      <c r="I228" s="360">
        <f t="shared" si="11"/>
        <v>13044.880000000005</v>
      </c>
      <c r="J228" s="360">
        <f t="shared" si="12"/>
        <v>127800</v>
      </c>
      <c r="K228" s="439">
        <f t="shared" si="13"/>
        <v>0.8239439</v>
      </c>
    </row>
    <row r="229" spans="1:11" ht="15" customHeight="1">
      <c r="A229" s="461"/>
      <c r="B229" s="873" t="s">
        <v>384</v>
      </c>
      <c r="C229" s="873"/>
      <c r="D229" s="68">
        <v>20</v>
      </c>
      <c r="E229" s="28">
        <v>250000</v>
      </c>
      <c r="F229" s="28">
        <v>100000</v>
      </c>
      <c r="G229" s="364">
        <v>52200</v>
      </c>
      <c r="H229" s="364">
        <v>51700</v>
      </c>
      <c r="I229" s="360">
        <f t="shared" si="11"/>
        <v>500</v>
      </c>
      <c r="J229" s="360">
        <f t="shared" si="12"/>
        <v>47800</v>
      </c>
      <c r="K229" s="439">
        <f t="shared" si="13"/>
        <v>0.517</v>
      </c>
    </row>
    <row r="230" spans="1:11" ht="15" customHeight="1">
      <c r="A230" s="462"/>
      <c r="B230" s="870" t="s">
        <v>284</v>
      </c>
      <c r="C230" s="835"/>
      <c r="D230" s="68">
        <v>30</v>
      </c>
      <c r="E230" s="28">
        <v>5337000</v>
      </c>
      <c r="F230" s="28">
        <v>700000</v>
      </c>
      <c r="G230" s="364">
        <v>620000</v>
      </c>
      <c r="H230" s="364">
        <v>607455.12</v>
      </c>
      <c r="I230" s="360">
        <f t="shared" si="11"/>
        <v>12544.880000000005</v>
      </c>
      <c r="J230" s="360">
        <f t="shared" si="12"/>
        <v>80000</v>
      </c>
      <c r="K230" s="439">
        <f t="shared" si="13"/>
        <v>0.8677930285714286</v>
      </c>
    </row>
    <row r="231" spans="1:12" ht="15" customHeight="1">
      <c r="A231" s="850" t="s">
        <v>527</v>
      </c>
      <c r="B231" s="851"/>
      <c r="C231" s="852"/>
      <c r="D231" s="85" t="s">
        <v>481</v>
      </c>
      <c r="E231" s="86">
        <f>E233+E234</f>
        <v>397000</v>
      </c>
      <c r="F231" s="86">
        <f>F233+F234</f>
        <v>0</v>
      </c>
      <c r="G231" s="374">
        <f>G233+G234</f>
        <v>0</v>
      </c>
      <c r="H231" s="374">
        <f>H233+H234</f>
        <v>0</v>
      </c>
      <c r="I231" s="360">
        <f t="shared" si="11"/>
        <v>0</v>
      </c>
      <c r="J231" s="374">
        <f t="shared" si="12"/>
        <v>0</v>
      </c>
      <c r="K231" s="374"/>
      <c r="L231" s="47"/>
    </row>
    <row r="232" spans="1:12" ht="15" customHeight="1">
      <c r="A232" s="799" t="s">
        <v>511</v>
      </c>
      <c r="B232" s="800"/>
      <c r="C232" s="800"/>
      <c r="D232" s="74" t="s">
        <v>253</v>
      </c>
      <c r="E232" s="21">
        <f>E233</f>
        <v>397000</v>
      </c>
      <c r="F232" s="21">
        <f>F233</f>
        <v>0</v>
      </c>
      <c r="G232" s="357">
        <f>G233</f>
        <v>0</v>
      </c>
      <c r="H232" s="357">
        <f>H233</f>
        <v>0</v>
      </c>
      <c r="I232" s="360">
        <f t="shared" si="11"/>
        <v>0</v>
      </c>
      <c r="J232" s="360">
        <f t="shared" si="12"/>
        <v>0</v>
      </c>
      <c r="K232" s="439"/>
      <c r="L232" s="47"/>
    </row>
    <row r="233" spans="1:12" ht="15" customHeight="1">
      <c r="A233" s="833" t="s">
        <v>269</v>
      </c>
      <c r="B233" s="834"/>
      <c r="C233" s="835"/>
      <c r="D233" s="68">
        <v>20</v>
      </c>
      <c r="E233" s="21">
        <v>397000</v>
      </c>
      <c r="F233" s="21">
        <v>0</v>
      </c>
      <c r="G233" s="357">
        <v>0</v>
      </c>
      <c r="H233" s="357">
        <v>0</v>
      </c>
      <c r="I233" s="360">
        <f t="shared" si="11"/>
        <v>0</v>
      </c>
      <c r="J233" s="360">
        <f t="shared" si="12"/>
        <v>0</v>
      </c>
      <c r="K233" s="439"/>
      <c r="L233" s="47"/>
    </row>
    <row r="234" spans="1:12" ht="15" customHeight="1">
      <c r="A234" s="802" t="s">
        <v>469</v>
      </c>
      <c r="B234" s="803"/>
      <c r="C234" s="803"/>
      <c r="D234" s="68">
        <v>70</v>
      </c>
      <c r="E234" s="21">
        <f>E235+E236</f>
        <v>0</v>
      </c>
      <c r="F234" s="21">
        <f>F235+F236</f>
        <v>0</v>
      </c>
      <c r="G234" s="357">
        <f>G235+G236</f>
        <v>0</v>
      </c>
      <c r="H234" s="357">
        <f>H235+H236</f>
        <v>0</v>
      </c>
      <c r="I234" s="360">
        <f t="shared" si="11"/>
        <v>0</v>
      </c>
      <c r="J234" s="360">
        <f t="shared" si="12"/>
        <v>0</v>
      </c>
      <c r="K234" s="439"/>
      <c r="L234" s="47"/>
    </row>
    <row r="235" spans="1:12" ht="14.25" customHeight="1">
      <c r="A235" s="457"/>
      <c r="B235" s="2" t="s">
        <v>410</v>
      </c>
      <c r="C235" s="78"/>
      <c r="D235" s="68"/>
      <c r="E235" s="21">
        <v>0</v>
      </c>
      <c r="F235" s="21">
        <v>0</v>
      </c>
      <c r="G235" s="357">
        <v>0</v>
      </c>
      <c r="H235" s="357">
        <v>0</v>
      </c>
      <c r="I235" s="360">
        <f t="shared" si="11"/>
        <v>0</v>
      </c>
      <c r="J235" s="360">
        <f t="shared" si="12"/>
        <v>0</v>
      </c>
      <c r="K235" s="439"/>
      <c r="L235" s="47"/>
    </row>
    <row r="236" spans="1:12" ht="15" customHeight="1">
      <c r="A236" s="457"/>
      <c r="B236" s="2" t="s">
        <v>270</v>
      </c>
      <c r="C236" s="78"/>
      <c r="D236" s="22"/>
      <c r="E236" s="21">
        <v>0</v>
      </c>
      <c r="F236" s="21">
        <v>0</v>
      </c>
      <c r="G236" s="357">
        <v>0</v>
      </c>
      <c r="H236" s="357">
        <v>0</v>
      </c>
      <c r="I236" s="360">
        <f t="shared" si="11"/>
        <v>0</v>
      </c>
      <c r="J236" s="360">
        <f t="shared" si="12"/>
        <v>0</v>
      </c>
      <c r="K236" s="439"/>
      <c r="L236" s="47"/>
    </row>
    <row r="237" spans="1:12" s="106" customFormat="1" ht="18" customHeight="1">
      <c r="A237" s="463" t="s">
        <v>528</v>
      </c>
      <c r="B237" s="105"/>
      <c r="C237" s="104"/>
      <c r="D237" s="85" t="s">
        <v>483</v>
      </c>
      <c r="E237" s="86">
        <f>E238+E240</f>
        <v>666000</v>
      </c>
      <c r="F237" s="86">
        <f>F238+F240</f>
        <v>170000</v>
      </c>
      <c r="G237" s="374">
        <f>G238+G240</f>
        <v>135000</v>
      </c>
      <c r="H237" s="374">
        <f>H238+H240</f>
        <v>129717.31</v>
      </c>
      <c r="I237" s="360">
        <f t="shared" si="11"/>
        <v>5282.690000000002</v>
      </c>
      <c r="J237" s="374">
        <f t="shared" si="12"/>
        <v>35000</v>
      </c>
      <c r="K237" s="374">
        <f t="shared" si="13"/>
        <v>0.763043</v>
      </c>
      <c r="L237" s="47"/>
    </row>
    <row r="238" spans="1:12" ht="15.75" customHeight="1">
      <c r="A238" s="799" t="s">
        <v>511</v>
      </c>
      <c r="B238" s="800"/>
      <c r="C238" s="800"/>
      <c r="D238" s="74" t="s">
        <v>253</v>
      </c>
      <c r="E238" s="107">
        <f>E239</f>
        <v>546000</v>
      </c>
      <c r="F238" s="107">
        <f>F239</f>
        <v>170000</v>
      </c>
      <c r="G238" s="380">
        <f>G239</f>
        <v>135000</v>
      </c>
      <c r="H238" s="380">
        <f>H239</f>
        <v>129717.31</v>
      </c>
      <c r="I238" s="360">
        <f t="shared" si="11"/>
        <v>5282.690000000002</v>
      </c>
      <c r="J238" s="360">
        <f t="shared" si="12"/>
        <v>35000</v>
      </c>
      <c r="K238" s="439">
        <f t="shared" si="13"/>
        <v>0.763043</v>
      </c>
      <c r="L238" s="47"/>
    </row>
    <row r="239" spans="1:12" ht="16.5" customHeight="1">
      <c r="A239" s="833" t="s">
        <v>269</v>
      </c>
      <c r="B239" s="834"/>
      <c r="C239" s="835"/>
      <c r="D239" s="68">
        <v>20</v>
      </c>
      <c r="E239" s="28">
        <v>546000</v>
      </c>
      <c r="F239" s="28">
        <v>170000</v>
      </c>
      <c r="G239" s="364">
        <v>135000</v>
      </c>
      <c r="H239" s="364">
        <v>129717.31</v>
      </c>
      <c r="I239" s="360">
        <f t="shared" si="11"/>
        <v>5282.690000000002</v>
      </c>
      <c r="J239" s="360">
        <f t="shared" si="12"/>
        <v>35000</v>
      </c>
      <c r="K239" s="439">
        <f t="shared" si="13"/>
        <v>0.763043</v>
      </c>
      <c r="L239" s="47"/>
    </row>
    <row r="240" spans="1:11" ht="15" customHeight="1">
      <c r="A240" s="802" t="s">
        <v>469</v>
      </c>
      <c r="B240" s="803"/>
      <c r="C240" s="803"/>
      <c r="D240" s="68">
        <v>70</v>
      </c>
      <c r="E240" s="21">
        <f>E241</f>
        <v>120000</v>
      </c>
      <c r="F240" s="21">
        <f>F241</f>
        <v>0</v>
      </c>
      <c r="G240" s="357">
        <f>G241</f>
        <v>0</v>
      </c>
      <c r="H240" s="357">
        <f>H241</f>
        <v>0</v>
      </c>
      <c r="I240" s="360">
        <f t="shared" si="11"/>
        <v>0</v>
      </c>
      <c r="J240" s="360">
        <f t="shared" si="12"/>
        <v>0</v>
      </c>
      <c r="K240" s="439"/>
    </row>
    <row r="241" spans="1:11" ht="15" customHeight="1">
      <c r="A241" s="457"/>
      <c r="B241" s="2" t="s">
        <v>410</v>
      </c>
      <c r="C241" s="78"/>
      <c r="D241" s="68"/>
      <c r="E241" s="21">
        <v>120000</v>
      </c>
      <c r="F241" s="21"/>
      <c r="G241" s="357"/>
      <c r="H241" s="357"/>
      <c r="I241" s="360">
        <f t="shared" si="11"/>
        <v>0</v>
      </c>
      <c r="J241" s="360">
        <f t="shared" si="12"/>
        <v>0</v>
      </c>
      <c r="K241" s="439"/>
    </row>
    <row r="242" spans="1:11" ht="15" customHeight="1">
      <c r="A242" s="457"/>
      <c r="B242" s="2" t="s">
        <v>270</v>
      </c>
      <c r="C242" s="78"/>
      <c r="D242" s="22"/>
      <c r="E242" s="21"/>
      <c r="F242" s="21"/>
      <c r="G242" s="357"/>
      <c r="H242" s="357"/>
      <c r="I242" s="360">
        <f t="shared" si="11"/>
        <v>0</v>
      </c>
      <c r="J242" s="360">
        <f t="shared" si="12"/>
        <v>0</v>
      </c>
      <c r="K242" s="439"/>
    </row>
    <row r="243" spans="1:12" s="73" customFormat="1" ht="15" customHeight="1">
      <c r="A243" s="864" t="s">
        <v>526</v>
      </c>
      <c r="B243" s="865"/>
      <c r="C243" s="865"/>
      <c r="D243" s="85" t="s">
        <v>285</v>
      </c>
      <c r="E243" s="108">
        <f>E244+E252+E270</f>
        <v>28788000</v>
      </c>
      <c r="F243" s="108">
        <f>F244+F252+F270</f>
        <v>6519000</v>
      </c>
      <c r="G243" s="381">
        <f>G244+G252+G270</f>
        <v>5006176.359999999</v>
      </c>
      <c r="H243" s="381">
        <f>H244+H252+H270</f>
        <v>4994632.1</v>
      </c>
      <c r="I243" s="360">
        <f t="shared" si="11"/>
        <v>11544.259999999776</v>
      </c>
      <c r="J243" s="381">
        <f t="shared" si="12"/>
        <v>1512823.6400000006</v>
      </c>
      <c r="K243" s="381">
        <f t="shared" si="13"/>
        <v>0.7661653781254794</v>
      </c>
      <c r="L243" s="47"/>
    </row>
    <row r="244" spans="1:12" ht="15.75" customHeight="1">
      <c r="A244" s="811" t="s">
        <v>387</v>
      </c>
      <c r="B244" s="812"/>
      <c r="C244" s="812"/>
      <c r="D244" s="74" t="s">
        <v>253</v>
      </c>
      <c r="E244" s="14">
        <f>E245+E246+E247+E251</f>
        <v>28462000</v>
      </c>
      <c r="F244" s="14">
        <f>F245+F246+F247+F251</f>
        <v>6519000</v>
      </c>
      <c r="G244" s="356">
        <f>G245+G246+G247+G251</f>
        <v>5006176.359999999</v>
      </c>
      <c r="H244" s="356">
        <f>H245+H246+H247+H251</f>
        <v>4994632.1</v>
      </c>
      <c r="I244" s="360">
        <f t="shared" si="11"/>
        <v>11544.259999999776</v>
      </c>
      <c r="J244" s="360">
        <f t="shared" si="12"/>
        <v>1512823.6400000006</v>
      </c>
      <c r="K244" s="439">
        <f t="shared" si="13"/>
        <v>0.7661653781254794</v>
      </c>
      <c r="L244" s="47"/>
    </row>
    <row r="245" spans="1:12" ht="14.25" customHeight="1">
      <c r="A245" s="833" t="s">
        <v>268</v>
      </c>
      <c r="B245" s="834"/>
      <c r="C245" s="835"/>
      <c r="D245" s="74">
        <v>10</v>
      </c>
      <c r="E245" s="14">
        <f>E259</f>
        <v>12337000</v>
      </c>
      <c r="F245" s="14">
        <f aca="true" t="shared" si="15" ref="F245:G247">F259</f>
        <v>3049000</v>
      </c>
      <c r="G245" s="356">
        <f t="shared" si="15"/>
        <v>2771985</v>
      </c>
      <c r="H245" s="356">
        <f>H259</f>
        <v>2768484</v>
      </c>
      <c r="I245" s="360">
        <f t="shared" si="11"/>
        <v>3501</v>
      </c>
      <c r="J245" s="360">
        <f t="shared" si="12"/>
        <v>277015</v>
      </c>
      <c r="K245" s="439">
        <f t="shared" si="13"/>
        <v>0.9079973761889144</v>
      </c>
      <c r="L245" s="47"/>
    </row>
    <row r="246" spans="1:12" ht="12.75">
      <c r="A246" s="833" t="s">
        <v>269</v>
      </c>
      <c r="B246" s="834"/>
      <c r="C246" s="835"/>
      <c r="D246" s="68">
        <v>20</v>
      </c>
      <c r="E246" s="14">
        <f>E260</f>
        <v>2685000</v>
      </c>
      <c r="F246" s="14">
        <f t="shared" si="15"/>
        <v>898000</v>
      </c>
      <c r="G246" s="356">
        <f t="shared" si="15"/>
        <v>555491.83</v>
      </c>
      <c r="H246" s="356">
        <f>H260</f>
        <v>547789.2699999999</v>
      </c>
      <c r="I246" s="360">
        <f t="shared" si="11"/>
        <v>7702.560000000056</v>
      </c>
      <c r="J246" s="360">
        <f t="shared" si="12"/>
        <v>342508.17000000004</v>
      </c>
      <c r="K246" s="439">
        <f t="shared" si="13"/>
        <v>0.6100103229398662</v>
      </c>
      <c r="L246" s="47"/>
    </row>
    <row r="247" spans="1:11" ht="12" customHeight="1">
      <c r="A247" s="813" t="s">
        <v>549</v>
      </c>
      <c r="B247" s="814"/>
      <c r="C247" s="814"/>
      <c r="D247" s="109">
        <v>56</v>
      </c>
      <c r="E247" s="110">
        <f>E261</f>
        <v>2406000</v>
      </c>
      <c r="F247" s="110">
        <f t="shared" si="15"/>
        <v>50000</v>
      </c>
      <c r="G247" s="382">
        <f t="shared" si="15"/>
        <v>4220.53</v>
      </c>
      <c r="H247" s="382">
        <f>H261</f>
        <v>4220.53</v>
      </c>
      <c r="I247" s="360">
        <f t="shared" si="11"/>
        <v>0</v>
      </c>
      <c r="J247" s="360">
        <f t="shared" si="12"/>
        <v>45779.47</v>
      </c>
      <c r="K247" s="439">
        <f t="shared" si="13"/>
        <v>0.08441059999999999</v>
      </c>
    </row>
    <row r="248" spans="1:11" ht="15" customHeight="1" hidden="1">
      <c r="A248" s="456"/>
      <c r="B248" s="2" t="s">
        <v>410</v>
      </c>
      <c r="C248" s="3"/>
      <c r="D248" s="68"/>
      <c r="E248" s="111">
        <f>E263</f>
        <v>487000</v>
      </c>
      <c r="F248" s="111">
        <f>F263</f>
        <v>35000</v>
      </c>
      <c r="G248" s="383">
        <f>G263</f>
        <v>0</v>
      </c>
      <c r="H248" s="383">
        <f>H263</f>
        <v>0</v>
      </c>
      <c r="I248" s="360">
        <f t="shared" si="11"/>
        <v>0</v>
      </c>
      <c r="J248" s="360">
        <f t="shared" si="12"/>
        <v>35000</v>
      </c>
      <c r="K248" s="439">
        <f t="shared" si="13"/>
        <v>0</v>
      </c>
    </row>
    <row r="249" spans="1:11" ht="14.25" customHeight="1" hidden="1">
      <c r="A249" s="456"/>
      <c r="B249" s="3" t="s">
        <v>270</v>
      </c>
      <c r="C249" s="3"/>
      <c r="D249" s="68"/>
      <c r="E249" s="111">
        <v>0</v>
      </c>
      <c r="F249" s="111">
        <v>1</v>
      </c>
      <c r="G249" s="383">
        <v>1</v>
      </c>
      <c r="H249" s="383">
        <v>1</v>
      </c>
      <c r="I249" s="360">
        <f t="shared" si="11"/>
        <v>0</v>
      </c>
      <c r="J249" s="360">
        <f t="shared" si="12"/>
        <v>0</v>
      </c>
      <c r="K249" s="439">
        <f t="shared" si="13"/>
        <v>1</v>
      </c>
    </row>
    <row r="250" spans="1:12" ht="14.25" customHeight="1" hidden="1">
      <c r="A250" s="456"/>
      <c r="B250" s="4" t="s">
        <v>408</v>
      </c>
      <c r="C250" s="3"/>
      <c r="D250" s="68"/>
      <c r="E250" s="111">
        <f>E262</f>
        <v>15000</v>
      </c>
      <c r="F250" s="111">
        <f>F262</f>
        <v>15000</v>
      </c>
      <c r="G250" s="383">
        <f>G262</f>
        <v>4220.53</v>
      </c>
      <c r="H250" s="383">
        <f>H262</f>
        <v>4220.53</v>
      </c>
      <c r="I250" s="360">
        <f t="shared" si="11"/>
        <v>0</v>
      </c>
      <c r="J250" s="360">
        <f t="shared" si="12"/>
        <v>10779.470000000001</v>
      </c>
      <c r="K250" s="439">
        <f t="shared" si="13"/>
        <v>0.28136866666666666</v>
      </c>
      <c r="L250" s="47"/>
    </row>
    <row r="251" spans="1:12" ht="14.25" customHeight="1">
      <c r="A251" s="829" t="s">
        <v>271</v>
      </c>
      <c r="B251" s="830"/>
      <c r="C251" s="830"/>
      <c r="D251" s="68">
        <v>57</v>
      </c>
      <c r="E251" s="14">
        <f>E257+E265</f>
        <v>11034000</v>
      </c>
      <c r="F251" s="14">
        <f>F257+F265</f>
        <v>2522000</v>
      </c>
      <c r="G251" s="356">
        <f>G257+G265</f>
        <v>1674479</v>
      </c>
      <c r="H251" s="356">
        <f>H257+H265</f>
        <v>1674138.3</v>
      </c>
      <c r="I251" s="360">
        <f t="shared" si="11"/>
        <v>340.69999999995343</v>
      </c>
      <c r="J251" s="360">
        <f t="shared" si="12"/>
        <v>847521</v>
      </c>
      <c r="K251" s="439">
        <f t="shared" si="13"/>
        <v>0.6638137589214909</v>
      </c>
      <c r="L251" s="47"/>
    </row>
    <row r="252" spans="1:12" ht="12.75">
      <c r="A252" s="802" t="s">
        <v>469</v>
      </c>
      <c r="B252" s="803"/>
      <c r="C252" s="803"/>
      <c r="D252" s="68">
        <v>70</v>
      </c>
      <c r="E252" s="14">
        <f>E267</f>
        <v>326000</v>
      </c>
      <c r="F252" s="14">
        <f>F267</f>
        <v>0</v>
      </c>
      <c r="G252" s="356">
        <f>G267</f>
        <v>0</v>
      </c>
      <c r="H252" s="356">
        <f>H267</f>
        <v>0</v>
      </c>
      <c r="I252" s="360">
        <f t="shared" si="11"/>
        <v>0</v>
      </c>
      <c r="J252" s="360">
        <f t="shared" si="12"/>
        <v>0</v>
      </c>
      <c r="K252" s="439"/>
      <c r="L252" s="47"/>
    </row>
    <row r="253" spans="1:12" ht="15" customHeight="1" hidden="1">
      <c r="A253" s="457"/>
      <c r="B253" s="2" t="s">
        <v>410</v>
      </c>
      <c r="C253" s="78"/>
      <c r="D253" s="68"/>
      <c r="E253" s="14">
        <v>0</v>
      </c>
      <c r="F253" s="14">
        <v>0</v>
      </c>
      <c r="G253" s="356">
        <v>0</v>
      </c>
      <c r="H253" s="356">
        <v>0</v>
      </c>
      <c r="I253" s="360">
        <f t="shared" si="11"/>
        <v>0</v>
      </c>
      <c r="J253" s="360">
        <f t="shared" si="12"/>
        <v>0</v>
      </c>
      <c r="K253" s="439"/>
      <c r="L253" s="47"/>
    </row>
    <row r="254" spans="1:12" ht="13.5" customHeight="1" hidden="1">
      <c r="A254" s="457"/>
      <c r="B254" s="2" t="s">
        <v>270</v>
      </c>
      <c r="C254" s="78"/>
      <c r="D254" s="68"/>
      <c r="E254" s="14">
        <v>0</v>
      </c>
      <c r="F254" s="14">
        <v>0</v>
      </c>
      <c r="G254" s="356">
        <v>0</v>
      </c>
      <c r="H254" s="356">
        <v>0</v>
      </c>
      <c r="I254" s="360">
        <f t="shared" si="11"/>
        <v>0</v>
      </c>
      <c r="J254" s="360">
        <f t="shared" si="12"/>
        <v>0</v>
      </c>
      <c r="K254" s="439"/>
      <c r="L254" s="47"/>
    </row>
    <row r="255" spans="1:12" ht="13.5" customHeight="1">
      <c r="A255" s="817" t="s">
        <v>395</v>
      </c>
      <c r="B255" s="818"/>
      <c r="C255" s="818"/>
      <c r="D255" s="80" t="s">
        <v>394</v>
      </c>
      <c r="E255" s="14">
        <f>E270</f>
        <v>0</v>
      </c>
      <c r="F255" s="14">
        <f>F270</f>
        <v>0</v>
      </c>
      <c r="G255" s="356">
        <f>G270</f>
        <v>0</v>
      </c>
      <c r="H255" s="356">
        <f>H270</f>
        <v>0</v>
      </c>
      <c r="I255" s="360">
        <f t="shared" si="11"/>
        <v>0</v>
      </c>
      <c r="J255" s="360">
        <f t="shared" si="12"/>
        <v>0</v>
      </c>
      <c r="K255" s="439"/>
      <c r="L255" s="47"/>
    </row>
    <row r="256" spans="1:12" ht="12.75">
      <c r="A256" s="868" t="s">
        <v>286</v>
      </c>
      <c r="B256" s="869"/>
      <c r="C256" s="869"/>
      <c r="D256" s="65" t="s">
        <v>17</v>
      </c>
      <c r="E256" s="66">
        <f>E257</f>
        <v>10719000</v>
      </c>
      <c r="F256" s="66">
        <f>F257</f>
        <v>2500000</v>
      </c>
      <c r="G256" s="370">
        <f>G257</f>
        <v>1673406</v>
      </c>
      <c r="H256" s="370">
        <f>H257</f>
        <v>1673065.74</v>
      </c>
      <c r="I256" s="360">
        <f t="shared" si="11"/>
        <v>340.2600000000093</v>
      </c>
      <c r="J256" s="370">
        <f t="shared" si="12"/>
        <v>826594</v>
      </c>
      <c r="K256" s="370">
        <f t="shared" si="13"/>
        <v>0.6692262959999999</v>
      </c>
      <c r="L256" s="47"/>
    </row>
    <row r="257" spans="1:11" ht="15" customHeight="1">
      <c r="A257" s="829" t="s">
        <v>271</v>
      </c>
      <c r="B257" s="830"/>
      <c r="C257" s="830"/>
      <c r="D257" s="94">
        <v>57</v>
      </c>
      <c r="E257" s="38">
        <f>E42</f>
        <v>10719000</v>
      </c>
      <c r="F257" s="38">
        <f>F42</f>
        <v>2500000</v>
      </c>
      <c r="G257" s="361">
        <v>1673406</v>
      </c>
      <c r="H257" s="361">
        <v>1673065.74</v>
      </c>
      <c r="I257" s="360">
        <f t="shared" si="11"/>
        <v>340.2600000000093</v>
      </c>
      <c r="J257" s="360">
        <f t="shared" si="12"/>
        <v>826594</v>
      </c>
      <c r="K257" s="439">
        <f t="shared" si="13"/>
        <v>0.6692262959999999</v>
      </c>
    </row>
    <row r="258" spans="1:11" ht="12.75">
      <c r="A258" s="868" t="s">
        <v>289</v>
      </c>
      <c r="B258" s="869"/>
      <c r="C258" s="869"/>
      <c r="D258" s="65" t="s">
        <v>17</v>
      </c>
      <c r="E258" s="66">
        <f aca="true" t="shared" si="16" ref="E258:H259">E271+E279+E291+E303+E308+E313+E317+E319</f>
        <v>18069000</v>
      </c>
      <c r="F258" s="66">
        <f t="shared" si="16"/>
        <v>4019000</v>
      </c>
      <c r="G258" s="370">
        <f t="shared" si="16"/>
        <v>3332770.3600000003</v>
      </c>
      <c r="H258" s="370">
        <f t="shared" si="16"/>
        <v>3321566.3600000003</v>
      </c>
      <c r="I258" s="360">
        <f t="shared" si="11"/>
        <v>11204</v>
      </c>
      <c r="J258" s="370">
        <f t="shared" si="12"/>
        <v>686229.6399999997</v>
      </c>
      <c r="K258" s="370">
        <f t="shared" si="13"/>
        <v>0.8264658770838518</v>
      </c>
    </row>
    <row r="259" spans="1:11" ht="12.75">
      <c r="A259" s="833" t="s">
        <v>268</v>
      </c>
      <c r="B259" s="834"/>
      <c r="C259" s="835"/>
      <c r="D259" s="68">
        <v>10</v>
      </c>
      <c r="E259" s="39">
        <f t="shared" si="16"/>
        <v>12337000</v>
      </c>
      <c r="F259" s="39">
        <f t="shared" si="16"/>
        <v>3049000</v>
      </c>
      <c r="G259" s="365">
        <f t="shared" si="16"/>
        <v>2771985</v>
      </c>
      <c r="H259" s="365">
        <f t="shared" si="16"/>
        <v>2768484</v>
      </c>
      <c r="I259" s="360">
        <f t="shared" si="11"/>
        <v>3501</v>
      </c>
      <c r="J259" s="360">
        <f t="shared" si="12"/>
        <v>277015</v>
      </c>
      <c r="K259" s="439">
        <f t="shared" si="13"/>
        <v>0.9079973761889144</v>
      </c>
    </row>
    <row r="260" spans="1:12" ht="12.75">
      <c r="A260" s="833" t="s">
        <v>269</v>
      </c>
      <c r="B260" s="834"/>
      <c r="C260" s="835"/>
      <c r="D260" s="68">
        <v>20</v>
      </c>
      <c r="E260" s="39">
        <f>E273+E281+E293+E305+E310+E321</f>
        <v>2685000</v>
      </c>
      <c r="F260" s="39">
        <f>F273+F281+F293+F305+F310+F321</f>
        <v>898000</v>
      </c>
      <c r="G260" s="365">
        <f>G273+G281+G293+G305+G310+G321</f>
        <v>555491.83</v>
      </c>
      <c r="H260" s="365">
        <f>H273+H281+H293+H305+H310+H321</f>
        <v>547789.2699999999</v>
      </c>
      <c r="I260" s="360">
        <f t="shared" si="11"/>
        <v>7702.560000000056</v>
      </c>
      <c r="J260" s="360">
        <f t="shared" si="12"/>
        <v>342508.17000000004</v>
      </c>
      <c r="K260" s="439">
        <f t="shared" si="13"/>
        <v>0.6100103229398662</v>
      </c>
      <c r="L260" s="47"/>
    </row>
    <row r="261" spans="1:12" ht="12.75">
      <c r="A261" s="813" t="s">
        <v>523</v>
      </c>
      <c r="B261" s="814"/>
      <c r="C261" s="814"/>
      <c r="D261" s="68">
        <v>56</v>
      </c>
      <c r="E261" s="39">
        <f>E282+E294</f>
        <v>2406000</v>
      </c>
      <c r="F261" s="39">
        <f aca="true" t="shared" si="17" ref="F261:G264">F282+F294</f>
        <v>50000</v>
      </c>
      <c r="G261" s="365">
        <f t="shared" si="17"/>
        <v>4220.53</v>
      </c>
      <c r="H261" s="365">
        <f>H282+H294</f>
        <v>4220.53</v>
      </c>
      <c r="I261" s="360">
        <f t="shared" si="11"/>
        <v>0</v>
      </c>
      <c r="J261" s="360">
        <f t="shared" si="12"/>
        <v>45779.47</v>
      </c>
      <c r="K261" s="439">
        <f t="shared" si="13"/>
        <v>0.08441059999999999</v>
      </c>
      <c r="L261" s="47"/>
    </row>
    <row r="262" spans="1:12" ht="13.5" customHeight="1">
      <c r="A262" s="465"/>
      <c r="B262" s="2" t="s">
        <v>410</v>
      </c>
      <c r="C262" s="3"/>
      <c r="D262" s="68"/>
      <c r="E262" s="39">
        <f>E283+E295</f>
        <v>15000</v>
      </c>
      <c r="F262" s="39">
        <f t="shared" si="17"/>
        <v>15000</v>
      </c>
      <c r="G262" s="365">
        <f t="shared" si="17"/>
        <v>4220.53</v>
      </c>
      <c r="H262" s="365">
        <f>H283+H295</f>
        <v>4220.53</v>
      </c>
      <c r="I262" s="360">
        <f t="shared" si="11"/>
        <v>0</v>
      </c>
      <c r="J262" s="360">
        <f t="shared" si="12"/>
        <v>10779.470000000001</v>
      </c>
      <c r="K262" s="439">
        <f t="shared" si="13"/>
        <v>0.28136866666666666</v>
      </c>
      <c r="L262" s="47"/>
    </row>
    <row r="263" spans="1:12" ht="14.25" customHeight="1">
      <c r="A263" s="465"/>
      <c r="B263" s="3" t="s">
        <v>270</v>
      </c>
      <c r="C263" s="3"/>
      <c r="D263" s="68"/>
      <c r="E263" s="14">
        <f>E284+E296</f>
        <v>487000</v>
      </c>
      <c r="F263" s="14">
        <f t="shared" si="17"/>
        <v>35000</v>
      </c>
      <c r="G263" s="356">
        <f t="shared" si="17"/>
        <v>0</v>
      </c>
      <c r="H263" s="356">
        <f>H284+H296</f>
        <v>0</v>
      </c>
      <c r="I263" s="360">
        <f t="shared" si="11"/>
        <v>0</v>
      </c>
      <c r="J263" s="360">
        <f t="shared" si="12"/>
        <v>35000</v>
      </c>
      <c r="K263" s="439">
        <f t="shared" si="13"/>
        <v>0</v>
      </c>
      <c r="L263" s="47"/>
    </row>
    <row r="264" spans="1:11" ht="12.75">
      <c r="A264" s="465"/>
      <c r="B264" s="4" t="s">
        <v>408</v>
      </c>
      <c r="C264" s="3"/>
      <c r="D264" s="68"/>
      <c r="E264" s="39">
        <f>E285+E297</f>
        <v>1904000</v>
      </c>
      <c r="F264" s="39">
        <f t="shared" si="17"/>
        <v>0</v>
      </c>
      <c r="G264" s="365">
        <f t="shared" si="17"/>
        <v>0</v>
      </c>
      <c r="H264" s="365">
        <f>H285+H297</f>
        <v>0</v>
      </c>
      <c r="I264" s="360">
        <f t="shared" si="11"/>
        <v>0</v>
      </c>
      <c r="J264" s="360">
        <f t="shared" si="12"/>
        <v>0</v>
      </c>
      <c r="K264" s="439"/>
    </row>
    <row r="265" spans="1:11" ht="14.25" customHeight="1">
      <c r="A265" s="829" t="s">
        <v>271</v>
      </c>
      <c r="B265" s="830"/>
      <c r="C265" s="830"/>
      <c r="D265" s="68">
        <v>57</v>
      </c>
      <c r="E265" s="39">
        <f>E274+E286+E298</f>
        <v>315000</v>
      </c>
      <c r="F265" s="39">
        <f>F274+F286+F298</f>
        <v>22000</v>
      </c>
      <c r="G265" s="365">
        <f>G274+G286+G298</f>
        <v>1073</v>
      </c>
      <c r="H265" s="365">
        <f>H274+H286+H298</f>
        <v>1072.56</v>
      </c>
      <c r="I265" s="360">
        <f t="shared" si="11"/>
        <v>0.44000000000005457</v>
      </c>
      <c r="J265" s="360">
        <f t="shared" si="12"/>
        <v>20927</v>
      </c>
      <c r="K265" s="439">
        <f t="shared" si="13"/>
        <v>0.04875272727272727</v>
      </c>
    </row>
    <row r="266" spans="1:11" ht="15" customHeight="1" hidden="1">
      <c r="A266" s="863" t="s">
        <v>295</v>
      </c>
      <c r="B266" s="815"/>
      <c r="C266" s="815"/>
      <c r="D266" s="68" t="s">
        <v>273</v>
      </c>
      <c r="E266" s="39" t="e">
        <f>#REF!+#REF!+#REF!+E307+E312+E316+E324</f>
        <v>#REF!</v>
      </c>
      <c r="F266" s="39" t="e">
        <f>#REF!+#REF!+#REF!+F307+F312+F316+F324</f>
        <v>#REF!</v>
      </c>
      <c r="G266" s="365" t="e">
        <f>#REF!+#REF!+#REF!+G307+G312+G316+G324</f>
        <v>#REF!</v>
      </c>
      <c r="H266" s="365" t="e">
        <f>#REF!+#REF!+#REF!+H307+H312+H316+H324</f>
        <v>#REF!</v>
      </c>
      <c r="I266" s="360" t="e">
        <f t="shared" si="11"/>
        <v>#REF!</v>
      </c>
      <c r="J266" s="360" t="e">
        <f t="shared" si="12"/>
        <v>#REF!</v>
      </c>
      <c r="K266" s="439" t="e">
        <f t="shared" si="13"/>
        <v>#REF!</v>
      </c>
    </row>
    <row r="267" spans="1:12" ht="12.75">
      <c r="A267" s="802" t="s">
        <v>469</v>
      </c>
      <c r="B267" s="803"/>
      <c r="C267" s="803"/>
      <c r="D267" s="68">
        <v>70</v>
      </c>
      <c r="E267" s="39">
        <f aca="true" t="shared" si="18" ref="E267:H268">E276+E300</f>
        <v>326000</v>
      </c>
      <c r="F267" s="39">
        <f t="shared" si="18"/>
        <v>0</v>
      </c>
      <c r="G267" s="365">
        <f t="shared" si="18"/>
        <v>0</v>
      </c>
      <c r="H267" s="365">
        <f t="shared" si="18"/>
        <v>0</v>
      </c>
      <c r="I267" s="360">
        <f t="shared" si="11"/>
        <v>0</v>
      </c>
      <c r="J267" s="360">
        <f t="shared" si="12"/>
        <v>0</v>
      </c>
      <c r="K267" s="439"/>
      <c r="L267" s="47"/>
    </row>
    <row r="268" spans="1:12" ht="12.75" customHeight="1">
      <c r="A268" s="457"/>
      <c r="B268" s="2" t="s">
        <v>410</v>
      </c>
      <c r="C268" s="78"/>
      <c r="D268" s="68"/>
      <c r="E268" s="39">
        <f t="shared" si="18"/>
        <v>326000</v>
      </c>
      <c r="F268" s="39">
        <f t="shared" si="18"/>
        <v>0</v>
      </c>
      <c r="G268" s="365">
        <f t="shared" si="18"/>
        <v>0</v>
      </c>
      <c r="H268" s="365">
        <f t="shared" si="18"/>
        <v>0</v>
      </c>
      <c r="I268" s="360">
        <f t="shared" si="11"/>
        <v>0</v>
      </c>
      <c r="J268" s="360">
        <f t="shared" si="12"/>
        <v>0</v>
      </c>
      <c r="K268" s="439"/>
      <c r="L268" s="47"/>
    </row>
    <row r="269" spans="1:12" ht="14.25" customHeight="1">
      <c r="A269" s="457"/>
      <c r="B269" s="2" t="s">
        <v>270</v>
      </c>
      <c r="C269" s="78"/>
      <c r="D269" s="68"/>
      <c r="E269" s="39">
        <f>E302</f>
        <v>0</v>
      </c>
      <c r="F269" s="39">
        <f>F302</f>
        <v>0</v>
      </c>
      <c r="G269" s="365">
        <f>G302</f>
        <v>0</v>
      </c>
      <c r="H269" s="365">
        <f>H302</f>
        <v>0</v>
      </c>
      <c r="I269" s="360">
        <f aca="true" t="shared" si="19" ref="I269:I332">G269-H269</f>
        <v>0</v>
      </c>
      <c r="J269" s="360">
        <f aca="true" t="shared" si="20" ref="J269:J332">F269-G269</f>
        <v>0</v>
      </c>
      <c r="K269" s="439"/>
      <c r="L269" s="47"/>
    </row>
    <row r="270" spans="1:12" ht="15" customHeight="1">
      <c r="A270" s="817" t="s">
        <v>395</v>
      </c>
      <c r="B270" s="818"/>
      <c r="C270" s="818"/>
      <c r="D270" s="80" t="s">
        <v>394</v>
      </c>
      <c r="E270" s="39">
        <v>0</v>
      </c>
      <c r="F270" s="39"/>
      <c r="G270" s="365"/>
      <c r="H270" s="365"/>
      <c r="I270" s="360">
        <f t="shared" si="19"/>
        <v>0</v>
      </c>
      <c r="J270" s="360">
        <f t="shared" si="20"/>
        <v>0</v>
      </c>
      <c r="K270" s="439"/>
      <c r="L270" s="47"/>
    </row>
    <row r="271" spans="1:30" s="115" customFormat="1" ht="16.5" customHeight="1">
      <c r="A271" s="858" t="s">
        <v>351</v>
      </c>
      <c r="B271" s="859"/>
      <c r="C271" s="860"/>
      <c r="D271" s="113" t="s">
        <v>17</v>
      </c>
      <c r="E271" s="114">
        <f>E272+E273+E274+E276</f>
        <v>4589000</v>
      </c>
      <c r="F271" s="114">
        <f>F272+F273+F274+F276</f>
        <v>1173000</v>
      </c>
      <c r="G271" s="384">
        <f>G272+G273+G274+G276</f>
        <v>924858</v>
      </c>
      <c r="H271" s="384">
        <f>H272+H273+H274+H276</f>
        <v>924858</v>
      </c>
      <c r="I271" s="360">
        <f t="shared" si="19"/>
        <v>0</v>
      </c>
      <c r="J271" s="384">
        <f t="shared" si="20"/>
        <v>248142</v>
      </c>
      <c r="K271" s="544">
        <f aca="true" t="shared" si="21" ref="K271:K332">H271/F271</f>
        <v>0.788455242966752</v>
      </c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</row>
    <row r="272" spans="1:11" ht="12.75">
      <c r="A272" s="833" t="s">
        <v>268</v>
      </c>
      <c r="B272" s="834"/>
      <c r="C272" s="835"/>
      <c r="D272" s="68">
        <v>10</v>
      </c>
      <c r="E272" s="28">
        <v>3059000</v>
      </c>
      <c r="F272" s="28">
        <v>799000</v>
      </c>
      <c r="G272" s="364">
        <v>691975</v>
      </c>
      <c r="H272" s="364">
        <v>691975</v>
      </c>
      <c r="I272" s="360">
        <f t="shared" si="19"/>
        <v>0</v>
      </c>
      <c r="J272" s="360">
        <f t="shared" si="20"/>
        <v>107025</v>
      </c>
      <c r="K272" s="439">
        <f t="shared" si="21"/>
        <v>0.8660513141426783</v>
      </c>
    </row>
    <row r="273" spans="1:11" ht="12.75">
      <c r="A273" s="833" t="s">
        <v>269</v>
      </c>
      <c r="B273" s="834"/>
      <c r="C273" s="835"/>
      <c r="D273" s="68">
        <v>20</v>
      </c>
      <c r="E273" s="28">
        <v>1128000</v>
      </c>
      <c r="F273" s="28">
        <v>372000</v>
      </c>
      <c r="G273" s="364">
        <v>232320</v>
      </c>
      <c r="H273" s="364">
        <v>232320</v>
      </c>
      <c r="I273" s="360">
        <f t="shared" si="19"/>
        <v>0</v>
      </c>
      <c r="J273" s="360">
        <f t="shared" si="20"/>
        <v>139680</v>
      </c>
      <c r="K273" s="439">
        <f t="shared" si="21"/>
        <v>0.6245161290322581</v>
      </c>
    </row>
    <row r="274" spans="1:11" ht="14.25" customHeight="1">
      <c r="A274" s="829" t="s">
        <v>271</v>
      </c>
      <c r="B274" s="830"/>
      <c r="C274" s="830"/>
      <c r="D274" s="68">
        <v>57</v>
      </c>
      <c r="E274" s="88">
        <f>E275</f>
        <v>176000</v>
      </c>
      <c r="F274" s="88">
        <f>F275</f>
        <v>2000</v>
      </c>
      <c r="G274" s="375">
        <f>G275</f>
        <v>563</v>
      </c>
      <c r="H274" s="375">
        <f>H275</f>
        <v>563</v>
      </c>
      <c r="I274" s="360">
        <f t="shared" si="19"/>
        <v>0</v>
      </c>
      <c r="J274" s="360">
        <f t="shared" si="20"/>
        <v>1437</v>
      </c>
      <c r="K274" s="439">
        <f t="shared" si="21"/>
        <v>0.2815</v>
      </c>
    </row>
    <row r="275" spans="1:12" ht="15" customHeight="1">
      <c r="A275" s="863" t="s">
        <v>293</v>
      </c>
      <c r="B275" s="815"/>
      <c r="C275" s="815"/>
      <c r="D275" s="68" t="s">
        <v>294</v>
      </c>
      <c r="E275" s="28">
        <v>176000</v>
      </c>
      <c r="F275" s="28">
        <v>2000</v>
      </c>
      <c r="G275" s="364">
        <v>563</v>
      </c>
      <c r="H275" s="364">
        <v>563</v>
      </c>
      <c r="I275" s="360">
        <f t="shared" si="19"/>
        <v>0</v>
      </c>
      <c r="J275" s="360">
        <f t="shared" si="20"/>
        <v>1437</v>
      </c>
      <c r="K275" s="439">
        <f t="shared" si="21"/>
        <v>0.2815</v>
      </c>
      <c r="L275" s="47"/>
    </row>
    <row r="276" spans="1:12" ht="15" customHeight="1">
      <c r="A276" s="802" t="s">
        <v>469</v>
      </c>
      <c r="B276" s="803"/>
      <c r="C276" s="803"/>
      <c r="D276" s="68">
        <v>70</v>
      </c>
      <c r="E276" s="28">
        <f>E277+E278</f>
        <v>226000</v>
      </c>
      <c r="F276" s="28">
        <f>F277+F278</f>
        <v>0</v>
      </c>
      <c r="G276" s="364">
        <f>G277+G278</f>
        <v>0</v>
      </c>
      <c r="H276" s="364">
        <f>H277+H278</f>
        <v>0</v>
      </c>
      <c r="I276" s="360">
        <f t="shared" si="19"/>
        <v>0</v>
      </c>
      <c r="J276" s="360">
        <f t="shared" si="20"/>
        <v>0</v>
      </c>
      <c r="K276" s="439"/>
      <c r="L276" s="47"/>
    </row>
    <row r="277" spans="1:12" ht="15" customHeight="1">
      <c r="A277" s="457"/>
      <c r="B277" s="2" t="s">
        <v>410</v>
      </c>
      <c r="C277" s="78"/>
      <c r="D277" s="116"/>
      <c r="E277" s="28">
        <v>226000</v>
      </c>
      <c r="F277" s="28"/>
      <c r="G277" s="364"/>
      <c r="H277" s="364"/>
      <c r="I277" s="360">
        <f t="shared" si="19"/>
        <v>0</v>
      </c>
      <c r="J277" s="360">
        <f t="shared" si="20"/>
        <v>0</v>
      </c>
      <c r="K277" s="439"/>
      <c r="L277" s="47"/>
    </row>
    <row r="278" spans="1:12" ht="15" customHeight="1">
      <c r="A278" s="457"/>
      <c r="B278" s="2" t="s">
        <v>270</v>
      </c>
      <c r="C278" s="78"/>
      <c r="D278" s="116"/>
      <c r="E278" s="28"/>
      <c r="F278" s="28"/>
      <c r="G278" s="364"/>
      <c r="H278" s="364"/>
      <c r="I278" s="360">
        <f t="shared" si="19"/>
        <v>0</v>
      </c>
      <c r="J278" s="360">
        <f t="shared" si="20"/>
        <v>0</v>
      </c>
      <c r="K278" s="439"/>
      <c r="L278" s="47"/>
    </row>
    <row r="279" spans="1:30" s="115" customFormat="1" ht="18" customHeight="1">
      <c r="A279" s="858" t="s">
        <v>462</v>
      </c>
      <c r="B279" s="859"/>
      <c r="C279" s="860"/>
      <c r="D279" s="113" t="s">
        <v>17</v>
      </c>
      <c r="E279" s="118">
        <f>E280+E281+E282+E286+E288</f>
        <v>7685000</v>
      </c>
      <c r="F279" s="118">
        <f>F280+F281+F282+F286+F288</f>
        <v>1385000</v>
      </c>
      <c r="G279" s="385">
        <f>G280+G281+G282+G286+G288</f>
        <v>1141293.36</v>
      </c>
      <c r="H279" s="385">
        <f>H280+H281+H282+H286+H288</f>
        <v>1135681.53</v>
      </c>
      <c r="I279" s="360">
        <f t="shared" si="19"/>
        <v>5611.8300000000745</v>
      </c>
      <c r="J279" s="543">
        <f t="shared" si="20"/>
        <v>243706.6399999999</v>
      </c>
      <c r="K279" s="544">
        <f t="shared" si="21"/>
        <v>0.8199866642599278</v>
      </c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</row>
    <row r="280" spans="1:12" ht="14.25" customHeight="1">
      <c r="A280" s="460" t="s">
        <v>268</v>
      </c>
      <c r="B280" s="75"/>
      <c r="C280" s="75"/>
      <c r="D280" s="68">
        <v>10</v>
      </c>
      <c r="E280" s="28">
        <v>4385000</v>
      </c>
      <c r="F280" s="28">
        <v>1090000</v>
      </c>
      <c r="G280" s="364">
        <v>988658</v>
      </c>
      <c r="H280" s="364">
        <v>988658</v>
      </c>
      <c r="I280" s="360">
        <f t="shared" si="19"/>
        <v>0</v>
      </c>
      <c r="J280" s="360">
        <f t="shared" si="20"/>
        <v>101342</v>
      </c>
      <c r="K280" s="439">
        <f t="shared" si="21"/>
        <v>0.9070256880733945</v>
      </c>
      <c r="L280" s="47"/>
    </row>
    <row r="281" spans="1:11" ht="16.5" customHeight="1">
      <c r="A281" s="458" t="s">
        <v>269</v>
      </c>
      <c r="B281" s="75"/>
      <c r="C281" s="75"/>
      <c r="D281" s="68">
        <v>20</v>
      </c>
      <c r="E281" s="28">
        <v>808000</v>
      </c>
      <c r="F281" s="28">
        <v>225000</v>
      </c>
      <c r="G281" s="364">
        <v>147904.83</v>
      </c>
      <c r="H281" s="364">
        <v>142293.44</v>
      </c>
      <c r="I281" s="360">
        <f t="shared" si="19"/>
        <v>5611.389999999985</v>
      </c>
      <c r="J281" s="360">
        <f t="shared" si="20"/>
        <v>77095.17000000001</v>
      </c>
      <c r="K281" s="439">
        <f t="shared" si="21"/>
        <v>0.6324152888888889</v>
      </c>
    </row>
    <row r="282" spans="1:11" ht="14.25" customHeight="1">
      <c r="A282" s="813" t="s">
        <v>492</v>
      </c>
      <c r="B282" s="814"/>
      <c r="C282" s="814"/>
      <c r="D282" s="68">
        <v>56</v>
      </c>
      <c r="E282" s="28">
        <f>E283+E284+E285</f>
        <v>2406000</v>
      </c>
      <c r="F282" s="28">
        <f>F283+F284+F285</f>
        <v>50000</v>
      </c>
      <c r="G282" s="364">
        <f>G283+G284+G285</f>
        <v>4220.53</v>
      </c>
      <c r="H282" s="364">
        <f>H283+H284+H285</f>
        <v>4220.53</v>
      </c>
      <c r="I282" s="360">
        <f t="shared" si="19"/>
        <v>0</v>
      </c>
      <c r="J282" s="360">
        <f t="shared" si="20"/>
        <v>45779.47</v>
      </c>
      <c r="K282" s="439">
        <f t="shared" si="21"/>
        <v>0.08441059999999999</v>
      </c>
    </row>
    <row r="283" spans="1:11" ht="14.25" customHeight="1">
      <c r="A283" s="457"/>
      <c r="B283" s="2" t="s">
        <v>410</v>
      </c>
      <c r="C283" s="78"/>
      <c r="D283" s="68"/>
      <c r="E283" s="28">
        <v>15000</v>
      </c>
      <c r="F283" s="28">
        <v>15000</v>
      </c>
      <c r="G283" s="364">
        <v>4220.53</v>
      </c>
      <c r="H283" s="364">
        <v>4220.53</v>
      </c>
      <c r="I283" s="360">
        <f t="shared" si="19"/>
        <v>0</v>
      </c>
      <c r="J283" s="360">
        <f t="shared" si="20"/>
        <v>10779.470000000001</v>
      </c>
      <c r="K283" s="439">
        <f t="shared" si="21"/>
        <v>0.28136866666666666</v>
      </c>
    </row>
    <row r="284" spans="1:12" ht="12.75" customHeight="1">
      <c r="A284" s="457"/>
      <c r="B284" s="2" t="s">
        <v>270</v>
      </c>
      <c r="C284" s="78"/>
      <c r="D284" s="68"/>
      <c r="E284" s="249">
        <v>487000</v>
      </c>
      <c r="F284" s="249">
        <v>35000</v>
      </c>
      <c r="G284" s="372"/>
      <c r="H284" s="372"/>
      <c r="I284" s="360">
        <f t="shared" si="19"/>
        <v>0</v>
      </c>
      <c r="J284" s="543">
        <f t="shared" si="20"/>
        <v>35000</v>
      </c>
      <c r="K284" s="544">
        <f t="shared" si="21"/>
        <v>0</v>
      </c>
      <c r="L284" s="47"/>
    </row>
    <row r="285" spans="1:12" ht="12" customHeight="1">
      <c r="A285" s="466"/>
      <c r="B285" s="4" t="s">
        <v>529</v>
      </c>
      <c r="C285" s="95"/>
      <c r="D285" s="68"/>
      <c r="E285" s="21">
        <v>1904000</v>
      </c>
      <c r="F285" s="21"/>
      <c r="G285" s="357"/>
      <c r="H285" s="357"/>
      <c r="I285" s="360">
        <f t="shared" si="19"/>
        <v>0</v>
      </c>
      <c r="J285" s="360">
        <f t="shared" si="20"/>
        <v>0</v>
      </c>
      <c r="K285" s="439"/>
      <c r="L285" s="47"/>
    </row>
    <row r="286" spans="1:12" ht="14.25" customHeight="1">
      <c r="A286" s="829" t="s">
        <v>271</v>
      </c>
      <c r="B286" s="830"/>
      <c r="C286" s="830"/>
      <c r="D286" s="68">
        <v>57</v>
      </c>
      <c r="E286" s="88">
        <f>E287</f>
        <v>86000</v>
      </c>
      <c r="F286" s="88">
        <f>F287</f>
        <v>20000</v>
      </c>
      <c r="G286" s="375">
        <f>G287</f>
        <v>510</v>
      </c>
      <c r="H286" s="375">
        <f>H287</f>
        <v>509.56</v>
      </c>
      <c r="I286" s="360">
        <f t="shared" si="19"/>
        <v>0.4399999999999977</v>
      </c>
      <c r="J286" s="360">
        <f t="shared" si="20"/>
        <v>19490</v>
      </c>
      <c r="K286" s="439">
        <f t="shared" si="21"/>
        <v>0.025478</v>
      </c>
      <c r="L286" s="47"/>
    </row>
    <row r="287" spans="1:11" ht="15.75" customHeight="1">
      <c r="A287" s="829" t="s">
        <v>293</v>
      </c>
      <c r="B287" s="830"/>
      <c r="C287" s="830"/>
      <c r="D287" s="68" t="s">
        <v>294</v>
      </c>
      <c r="E287" s="28">
        <v>86000</v>
      </c>
      <c r="F287" s="28">
        <v>20000</v>
      </c>
      <c r="G287" s="364">
        <v>510</v>
      </c>
      <c r="H287" s="364">
        <v>509.56</v>
      </c>
      <c r="I287" s="360">
        <f t="shared" si="19"/>
        <v>0.4399999999999977</v>
      </c>
      <c r="J287" s="360">
        <f t="shared" si="20"/>
        <v>19490</v>
      </c>
      <c r="K287" s="439">
        <f t="shared" si="21"/>
        <v>0.025478</v>
      </c>
    </row>
    <row r="288" spans="1:11" ht="15.75" customHeight="1" hidden="1">
      <c r="A288" s="802" t="s">
        <v>469</v>
      </c>
      <c r="B288" s="803"/>
      <c r="C288" s="803"/>
      <c r="D288" s="68">
        <v>70</v>
      </c>
      <c r="E288" s="28">
        <f>E289+E290</f>
        <v>0</v>
      </c>
      <c r="F288" s="28">
        <f>F289+F290</f>
        <v>0</v>
      </c>
      <c r="G288" s="364">
        <f>G289+G290</f>
        <v>0</v>
      </c>
      <c r="H288" s="364">
        <f>H289+H290</f>
        <v>0</v>
      </c>
      <c r="I288" s="360">
        <f t="shared" si="19"/>
        <v>0</v>
      </c>
      <c r="J288" s="360">
        <f t="shared" si="20"/>
        <v>0</v>
      </c>
      <c r="K288" s="439" t="e">
        <f t="shared" si="21"/>
        <v>#DIV/0!</v>
      </c>
    </row>
    <row r="289" spans="1:11" ht="15.75" customHeight="1" hidden="1">
      <c r="A289" s="457"/>
      <c r="B289" s="2" t="s">
        <v>410</v>
      </c>
      <c r="C289" s="78"/>
      <c r="D289" s="68"/>
      <c r="E289" s="28">
        <v>0</v>
      </c>
      <c r="F289" s="28">
        <v>0</v>
      </c>
      <c r="G289" s="364">
        <v>0</v>
      </c>
      <c r="H289" s="364">
        <v>0</v>
      </c>
      <c r="I289" s="360">
        <f t="shared" si="19"/>
        <v>0</v>
      </c>
      <c r="J289" s="360">
        <f t="shared" si="20"/>
        <v>0</v>
      </c>
      <c r="K289" s="439" t="e">
        <f t="shared" si="21"/>
        <v>#DIV/0!</v>
      </c>
    </row>
    <row r="290" spans="1:11" ht="15.75" customHeight="1" hidden="1">
      <c r="A290" s="457"/>
      <c r="B290" s="2" t="s">
        <v>270</v>
      </c>
      <c r="C290" s="78"/>
      <c r="D290" s="68"/>
      <c r="E290" s="28">
        <v>0</v>
      </c>
      <c r="F290" s="28">
        <v>0</v>
      </c>
      <c r="G290" s="364">
        <v>0</v>
      </c>
      <c r="H290" s="364">
        <v>0</v>
      </c>
      <c r="I290" s="360">
        <f t="shared" si="19"/>
        <v>0</v>
      </c>
      <c r="J290" s="360">
        <f t="shared" si="20"/>
        <v>0</v>
      </c>
      <c r="K290" s="439" t="e">
        <f t="shared" si="21"/>
        <v>#DIV/0!</v>
      </c>
    </row>
    <row r="291" spans="1:30" s="115" customFormat="1" ht="18.75" customHeight="1">
      <c r="A291" s="858" t="s">
        <v>353</v>
      </c>
      <c r="B291" s="859"/>
      <c r="C291" s="860"/>
      <c r="D291" s="113" t="s">
        <v>17</v>
      </c>
      <c r="E291" s="118">
        <f>E292+E293+E294+E298+E300</f>
        <v>3189000</v>
      </c>
      <c r="F291" s="118">
        <f>F292+F293+F294+F298+F300</f>
        <v>796000</v>
      </c>
      <c r="G291" s="385">
        <f>G292+G293+G294+G298+G300</f>
        <v>702498</v>
      </c>
      <c r="H291" s="385">
        <f>H292+H293+H294+H298+H300</f>
        <v>702498</v>
      </c>
      <c r="I291" s="360">
        <f t="shared" si="19"/>
        <v>0</v>
      </c>
      <c r="J291" s="543">
        <f t="shared" si="20"/>
        <v>93502</v>
      </c>
      <c r="K291" s="544">
        <f t="shared" si="21"/>
        <v>0.882535175879397</v>
      </c>
      <c r="L291" s="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</row>
    <row r="292" spans="1:12" ht="14.25" customHeight="1">
      <c r="A292" s="833" t="s">
        <v>268</v>
      </c>
      <c r="B292" s="834"/>
      <c r="C292" s="835"/>
      <c r="D292" s="68">
        <v>10</v>
      </c>
      <c r="E292" s="28">
        <v>2420000</v>
      </c>
      <c r="F292" s="28">
        <v>543000</v>
      </c>
      <c r="G292" s="364">
        <v>536131</v>
      </c>
      <c r="H292" s="364">
        <v>536131</v>
      </c>
      <c r="I292" s="360">
        <f t="shared" si="19"/>
        <v>0</v>
      </c>
      <c r="J292" s="360">
        <f t="shared" si="20"/>
        <v>6869</v>
      </c>
      <c r="K292" s="439">
        <f t="shared" si="21"/>
        <v>0.9873499079189687</v>
      </c>
      <c r="L292" s="47"/>
    </row>
    <row r="293" spans="1:12" ht="14.25" customHeight="1">
      <c r="A293" s="833" t="s">
        <v>269</v>
      </c>
      <c r="B293" s="834"/>
      <c r="C293" s="835"/>
      <c r="D293" s="68">
        <v>20</v>
      </c>
      <c r="E293" s="28">
        <v>616000</v>
      </c>
      <c r="F293" s="28">
        <v>253000</v>
      </c>
      <c r="G293" s="364">
        <v>166367</v>
      </c>
      <c r="H293" s="364">
        <v>166367</v>
      </c>
      <c r="I293" s="360">
        <f t="shared" si="19"/>
        <v>0</v>
      </c>
      <c r="J293" s="360">
        <f t="shared" si="20"/>
        <v>86633</v>
      </c>
      <c r="K293" s="439">
        <f t="shared" si="21"/>
        <v>0.6575770750988142</v>
      </c>
      <c r="L293" s="47"/>
    </row>
    <row r="294" spans="1:12" ht="12.75">
      <c r="A294" s="813" t="s">
        <v>548</v>
      </c>
      <c r="B294" s="814"/>
      <c r="C294" s="814"/>
      <c r="D294" s="68">
        <v>56</v>
      </c>
      <c r="E294" s="28">
        <f>E296</f>
        <v>0</v>
      </c>
      <c r="F294" s="28">
        <f>F296</f>
        <v>0</v>
      </c>
      <c r="G294" s="364">
        <f>G296</f>
        <v>0</v>
      </c>
      <c r="H294" s="364">
        <f>H296</f>
        <v>0</v>
      </c>
      <c r="I294" s="360">
        <f t="shared" si="19"/>
        <v>0</v>
      </c>
      <c r="J294" s="360">
        <f t="shared" si="20"/>
        <v>0</v>
      </c>
      <c r="K294" s="439"/>
      <c r="L294" s="47"/>
    </row>
    <row r="295" spans="1:12" ht="12.75" hidden="1">
      <c r="A295" s="457"/>
      <c r="B295" s="2" t="s">
        <v>410</v>
      </c>
      <c r="C295" s="78"/>
      <c r="D295" s="68"/>
      <c r="E295" s="28">
        <v>0</v>
      </c>
      <c r="F295" s="28">
        <v>0</v>
      </c>
      <c r="G295" s="364">
        <v>0</v>
      </c>
      <c r="H295" s="364">
        <v>0</v>
      </c>
      <c r="I295" s="360">
        <f t="shared" si="19"/>
        <v>0</v>
      </c>
      <c r="J295" s="360">
        <f t="shared" si="20"/>
        <v>0</v>
      </c>
      <c r="K295" s="439"/>
      <c r="L295" s="47"/>
    </row>
    <row r="296" spans="1:11" ht="12.75" hidden="1">
      <c r="A296" s="457"/>
      <c r="B296" s="2" t="s">
        <v>270</v>
      </c>
      <c r="C296" s="78"/>
      <c r="D296" s="68"/>
      <c r="E296" s="28">
        <v>0</v>
      </c>
      <c r="F296" s="28">
        <v>0</v>
      </c>
      <c r="G296" s="364">
        <v>0</v>
      </c>
      <c r="H296" s="364">
        <v>0</v>
      </c>
      <c r="I296" s="360">
        <f t="shared" si="19"/>
        <v>0</v>
      </c>
      <c r="J296" s="360">
        <f t="shared" si="20"/>
        <v>0</v>
      </c>
      <c r="K296" s="439"/>
    </row>
    <row r="297" spans="1:11" ht="12.75" hidden="1">
      <c r="A297" s="466"/>
      <c r="B297" s="4" t="s">
        <v>408</v>
      </c>
      <c r="C297" s="95"/>
      <c r="D297" s="68"/>
      <c r="E297" s="28">
        <v>0</v>
      </c>
      <c r="F297" s="28">
        <v>0</v>
      </c>
      <c r="G297" s="364">
        <v>0</v>
      </c>
      <c r="H297" s="364">
        <v>0</v>
      </c>
      <c r="I297" s="360">
        <f t="shared" si="19"/>
        <v>0</v>
      </c>
      <c r="J297" s="360">
        <f t="shared" si="20"/>
        <v>0</v>
      </c>
      <c r="K297" s="439"/>
    </row>
    <row r="298" spans="1:11" ht="13.5" customHeight="1">
      <c r="A298" s="829" t="s">
        <v>271</v>
      </c>
      <c r="B298" s="830"/>
      <c r="C298" s="830"/>
      <c r="D298" s="68">
        <v>57</v>
      </c>
      <c r="E298" s="88">
        <f>E299</f>
        <v>53000</v>
      </c>
      <c r="F298" s="88">
        <f>F299</f>
        <v>0</v>
      </c>
      <c r="G298" s="375">
        <f>G299</f>
        <v>0</v>
      </c>
      <c r="H298" s="375">
        <f>H299</f>
        <v>0</v>
      </c>
      <c r="I298" s="360">
        <f t="shared" si="19"/>
        <v>0</v>
      </c>
      <c r="J298" s="360">
        <f t="shared" si="20"/>
        <v>0</v>
      </c>
      <c r="K298" s="439"/>
    </row>
    <row r="299" spans="1:12" ht="15" customHeight="1">
      <c r="A299" s="829" t="s">
        <v>293</v>
      </c>
      <c r="B299" s="830"/>
      <c r="C299" s="830"/>
      <c r="D299" s="68" t="s">
        <v>294</v>
      </c>
      <c r="E299" s="28">
        <v>53000</v>
      </c>
      <c r="F299" s="28"/>
      <c r="G299" s="364"/>
      <c r="H299" s="364"/>
      <c r="I299" s="360">
        <f t="shared" si="19"/>
        <v>0</v>
      </c>
      <c r="J299" s="360">
        <f t="shared" si="20"/>
        <v>0</v>
      </c>
      <c r="K299" s="439"/>
      <c r="L299" s="47"/>
    </row>
    <row r="300" spans="1:12" ht="15.75" customHeight="1">
      <c r="A300" s="802" t="s">
        <v>469</v>
      </c>
      <c r="B300" s="803"/>
      <c r="C300" s="803"/>
      <c r="D300" s="68">
        <v>70</v>
      </c>
      <c r="E300" s="28">
        <f>E301+E302</f>
        <v>100000</v>
      </c>
      <c r="F300" s="28"/>
      <c r="G300" s="364"/>
      <c r="H300" s="364"/>
      <c r="I300" s="360">
        <f t="shared" si="19"/>
        <v>0</v>
      </c>
      <c r="J300" s="360">
        <f t="shared" si="20"/>
        <v>0</v>
      </c>
      <c r="K300" s="439"/>
      <c r="L300" s="47"/>
    </row>
    <row r="301" spans="1:12" ht="13.5" customHeight="1">
      <c r="A301" s="457"/>
      <c r="B301" s="2" t="s">
        <v>410</v>
      </c>
      <c r="C301" s="78"/>
      <c r="D301" s="116"/>
      <c r="E301" s="28">
        <v>100000</v>
      </c>
      <c r="F301" s="28"/>
      <c r="G301" s="364"/>
      <c r="H301" s="364"/>
      <c r="I301" s="360">
        <f t="shared" si="19"/>
        <v>0</v>
      </c>
      <c r="J301" s="360">
        <f t="shared" si="20"/>
        <v>0</v>
      </c>
      <c r="K301" s="439"/>
      <c r="L301" s="47"/>
    </row>
    <row r="302" spans="1:12" ht="13.5" customHeight="1">
      <c r="A302" s="457"/>
      <c r="B302" s="2" t="s">
        <v>270</v>
      </c>
      <c r="C302" s="78"/>
      <c r="D302" s="116"/>
      <c r="E302" s="28">
        <v>0</v>
      </c>
      <c r="F302" s="28"/>
      <c r="G302" s="364"/>
      <c r="H302" s="364"/>
      <c r="I302" s="360">
        <f t="shared" si="19"/>
        <v>0</v>
      </c>
      <c r="J302" s="360">
        <f t="shared" si="20"/>
        <v>0</v>
      </c>
      <c r="K302" s="439"/>
      <c r="L302" s="47"/>
    </row>
    <row r="303" spans="1:30" s="115" customFormat="1" ht="18" customHeight="1">
      <c r="A303" s="858" t="s">
        <v>364</v>
      </c>
      <c r="B303" s="859"/>
      <c r="C303" s="860"/>
      <c r="D303" s="113" t="s">
        <v>17</v>
      </c>
      <c r="E303" s="118">
        <f>E304+E305+E307</f>
        <v>320000</v>
      </c>
      <c r="F303" s="118">
        <f>F304+F305+F307</f>
        <v>82000</v>
      </c>
      <c r="G303" s="385">
        <f>G304+G305+G307</f>
        <v>72963</v>
      </c>
      <c r="H303" s="385">
        <f>H304+H305+H307</f>
        <v>72963</v>
      </c>
      <c r="I303" s="360">
        <f t="shared" si="19"/>
        <v>0</v>
      </c>
      <c r="J303" s="543">
        <f t="shared" si="20"/>
        <v>9037</v>
      </c>
      <c r="K303" s="544">
        <f t="shared" si="21"/>
        <v>0.8897926829268292</v>
      </c>
      <c r="L303" s="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</row>
    <row r="304" spans="1:11" ht="15" customHeight="1">
      <c r="A304" s="833" t="s">
        <v>268</v>
      </c>
      <c r="B304" s="834"/>
      <c r="C304" s="835"/>
      <c r="D304" s="68">
        <v>10</v>
      </c>
      <c r="E304" s="28">
        <v>320000</v>
      </c>
      <c r="F304" s="28">
        <v>82000</v>
      </c>
      <c r="G304" s="364">
        <v>72963</v>
      </c>
      <c r="H304" s="364">
        <v>72963</v>
      </c>
      <c r="I304" s="360">
        <f t="shared" si="19"/>
        <v>0</v>
      </c>
      <c r="J304" s="360">
        <f t="shared" si="20"/>
        <v>9037</v>
      </c>
      <c r="K304" s="439">
        <f t="shared" si="21"/>
        <v>0.8897926829268292</v>
      </c>
    </row>
    <row r="305" spans="1:11" ht="0.75" customHeight="1">
      <c r="A305" s="861" t="s">
        <v>287</v>
      </c>
      <c r="B305" s="862"/>
      <c r="C305" s="862"/>
      <c r="D305" s="74">
        <v>20</v>
      </c>
      <c r="E305" s="21"/>
      <c r="F305" s="21"/>
      <c r="G305" s="357"/>
      <c r="H305" s="357"/>
      <c r="I305" s="360">
        <f t="shared" si="19"/>
        <v>0</v>
      </c>
      <c r="J305" s="360">
        <f t="shared" si="20"/>
        <v>0</v>
      </c>
      <c r="K305" s="439" t="e">
        <f t="shared" si="21"/>
        <v>#DIV/0!</v>
      </c>
    </row>
    <row r="306" spans="1:12" ht="14.25" customHeight="1" hidden="1">
      <c r="A306" s="866" t="s">
        <v>288</v>
      </c>
      <c r="B306" s="867"/>
      <c r="C306" s="867"/>
      <c r="D306" s="74">
        <v>57</v>
      </c>
      <c r="E306" s="21"/>
      <c r="F306" s="21"/>
      <c r="G306" s="357"/>
      <c r="H306" s="357"/>
      <c r="I306" s="360">
        <f t="shared" si="19"/>
        <v>0</v>
      </c>
      <c r="J306" s="360">
        <f t="shared" si="20"/>
        <v>0</v>
      </c>
      <c r="K306" s="439" t="e">
        <f t="shared" si="21"/>
        <v>#DIV/0!</v>
      </c>
      <c r="L306" s="47"/>
    </row>
    <row r="307" spans="1:12" ht="15" customHeight="1" hidden="1">
      <c r="A307" s="467" t="s">
        <v>295</v>
      </c>
      <c r="B307" s="20"/>
      <c r="C307" s="95"/>
      <c r="D307" s="74" t="s">
        <v>273</v>
      </c>
      <c r="E307" s="21"/>
      <c r="F307" s="21"/>
      <c r="G307" s="357"/>
      <c r="H307" s="357"/>
      <c r="I307" s="360">
        <f t="shared" si="19"/>
        <v>0</v>
      </c>
      <c r="J307" s="360">
        <f t="shared" si="20"/>
        <v>0</v>
      </c>
      <c r="K307" s="439" t="e">
        <f t="shared" si="21"/>
        <v>#DIV/0!</v>
      </c>
      <c r="L307" s="47"/>
    </row>
    <row r="308" spans="1:30" s="115" customFormat="1" ht="18" customHeight="1">
      <c r="A308" s="858" t="s">
        <v>461</v>
      </c>
      <c r="B308" s="859"/>
      <c r="C308" s="860"/>
      <c r="D308" s="113" t="s">
        <v>17</v>
      </c>
      <c r="E308" s="118">
        <f>E309+E310+E312</f>
        <v>604000</v>
      </c>
      <c r="F308" s="118">
        <f>F309+F310+F312</f>
        <v>188000</v>
      </c>
      <c r="G308" s="385">
        <f>G309+G310+G312</f>
        <v>118955</v>
      </c>
      <c r="H308" s="385">
        <f>H309+H310+H312</f>
        <v>118955</v>
      </c>
      <c r="I308" s="360">
        <f t="shared" si="19"/>
        <v>0</v>
      </c>
      <c r="J308" s="543">
        <f t="shared" si="20"/>
        <v>69045</v>
      </c>
      <c r="K308" s="544">
        <f t="shared" si="21"/>
        <v>0.6327393617021276</v>
      </c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</row>
    <row r="309" spans="1:12" ht="16.5" customHeight="1">
      <c r="A309" s="833" t="s">
        <v>268</v>
      </c>
      <c r="B309" s="834"/>
      <c r="C309" s="835"/>
      <c r="D309" s="68">
        <v>10</v>
      </c>
      <c r="E309" s="28">
        <v>540000</v>
      </c>
      <c r="F309" s="28">
        <v>164000</v>
      </c>
      <c r="G309" s="364">
        <v>118055</v>
      </c>
      <c r="H309" s="364">
        <v>118055</v>
      </c>
      <c r="I309" s="360">
        <f t="shared" si="19"/>
        <v>0</v>
      </c>
      <c r="J309" s="360">
        <f t="shared" si="20"/>
        <v>45945</v>
      </c>
      <c r="K309" s="439">
        <f t="shared" si="21"/>
        <v>0.7198475609756098</v>
      </c>
      <c r="L309" s="47"/>
    </row>
    <row r="310" spans="1:11" ht="15.75" customHeight="1">
      <c r="A310" s="833" t="s">
        <v>269</v>
      </c>
      <c r="B310" s="834"/>
      <c r="C310" s="835"/>
      <c r="D310" s="68">
        <v>20</v>
      </c>
      <c r="E310" s="28">
        <v>64000</v>
      </c>
      <c r="F310" s="28">
        <v>24000</v>
      </c>
      <c r="G310" s="364">
        <v>900</v>
      </c>
      <c r="H310" s="364">
        <v>900</v>
      </c>
      <c r="I310" s="360">
        <f t="shared" si="19"/>
        <v>0</v>
      </c>
      <c r="J310" s="360">
        <f t="shared" si="20"/>
        <v>23100</v>
      </c>
      <c r="K310" s="439">
        <f t="shared" si="21"/>
        <v>0.0375</v>
      </c>
    </row>
    <row r="311" spans="1:11" ht="15.75" customHeight="1" hidden="1">
      <c r="A311" s="866" t="s">
        <v>288</v>
      </c>
      <c r="B311" s="867"/>
      <c r="C311" s="867"/>
      <c r="D311" s="68">
        <v>57</v>
      </c>
      <c r="E311" s="21"/>
      <c r="F311" s="21"/>
      <c r="G311" s="357"/>
      <c r="H311" s="357"/>
      <c r="I311" s="360">
        <f t="shared" si="19"/>
        <v>0</v>
      </c>
      <c r="J311" s="360">
        <f t="shared" si="20"/>
        <v>0</v>
      </c>
      <c r="K311" s="439" t="e">
        <f t="shared" si="21"/>
        <v>#DIV/0!</v>
      </c>
    </row>
    <row r="312" spans="1:11" ht="16.5" customHeight="1" hidden="1">
      <c r="A312" s="863" t="s">
        <v>295</v>
      </c>
      <c r="B312" s="815"/>
      <c r="C312" s="815"/>
      <c r="D312" s="68" t="s">
        <v>273</v>
      </c>
      <c r="E312" s="21"/>
      <c r="F312" s="21"/>
      <c r="G312" s="357"/>
      <c r="H312" s="357"/>
      <c r="I312" s="360">
        <f t="shared" si="19"/>
        <v>0</v>
      </c>
      <c r="J312" s="360">
        <f t="shared" si="20"/>
        <v>0</v>
      </c>
      <c r="K312" s="439" t="e">
        <f t="shared" si="21"/>
        <v>#DIV/0!</v>
      </c>
    </row>
    <row r="313" spans="1:30" s="115" customFormat="1" ht="18" customHeight="1" hidden="1">
      <c r="A313" s="468" t="s">
        <v>296</v>
      </c>
      <c r="B313" s="117"/>
      <c r="C313" s="117"/>
      <c r="D313" s="113" t="s">
        <v>17</v>
      </c>
      <c r="E313" s="13">
        <f>E314+E316</f>
        <v>0</v>
      </c>
      <c r="F313" s="13">
        <f>F314+F316</f>
        <v>0</v>
      </c>
      <c r="G313" s="355">
        <f>G314+G316</f>
        <v>0</v>
      </c>
      <c r="H313" s="355">
        <f>H314+H316</f>
        <v>0</v>
      </c>
      <c r="I313" s="360">
        <f t="shared" si="19"/>
        <v>0</v>
      </c>
      <c r="J313" s="360">
        <f t="shared" si="20"/>
        <v>0</v>
      </c>
      <c r="K313" s="439" t="e">
        <f t="shared" si="21"/>
        <v>#DIV/0!</v>
      </c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</row>
    <row r="314" spans="1:12" ht="15" customHeight="1" hidden="1">
      <c r="A314" s="863" t="s">
        <v>290</v>
      </c>
      <c r="B314" s="815"/>
      <c r="C314" s="815"/>
      <c r="D314" s="68">
        <v>10</v>
      </c>
      <c r="E314" s="21"/>
      <c r="F314" s="21"/>
      <c r="G314" s="357"/>
      <c r="H314" s="357"/>
      <c r="I314" s="360">
        <f t="shared" si="19"/>
        <v>0</v>
      </c>
      <c r="J314" s="360">
        <f t="shared" si="20"/>
        <v>0</v>
      </c>
      <c r="K314" s="439" t="e">
        <f t="shared" si="21"/>
        <v>#DIV/0!</v>
      </c>
      <c r="L314" s="47"/>
    </row>
    <row r="315" spans="1:12" ht="15" customHeight="1" hidden="1">
      <c r="A315" s="866" t="s">
        <v>288</v>
      </c>
      <c r="B315" s="867"/>
      <c r="C315" s="867"/>
      <c r="D315" s="68">
        <v>57</v>
      </c>
      <c r="E315" s="21"/>
      <c r="F315" s="21"/>
      <c r="G315" s="357"/>
      <c r="H315" s="357"/>
      <c r="I315" s="360">
        <f t="shared" si="19"/>
        <v>0</v>
      </c>
      <c r="J315" s="360">
        <f t="shared" si="20"/>
        <v>0</v>
      </c>
      <c r="K315" s="439" t="e">
        <f t="shared" si="21"/>
        <v>#DIV/0!</v>
      </c>
      <c r="L315" s="47"/>
    </row>
    <row r="316" spans="1:12" ht="15" customHeight="1" hidden="1">
      <c r="A316" s="863" t="s">
        <v>295</v>
      </c>
      <c r="B316" s="815"/>
      <c r="C316" s="815"/>
      <c r="D316" s="68" t="s">
        <v>273</v>
      </c>
      <c r="E316" s="21"/>
      <c r="F316" s="21"/>
      <c r="G316" s="357"/>
      <c r="H316" s="357"/>
      <c r="I316" s="360">
        <f t="shared" si="19"/>
        <v>0</v>
      </c>
      <c r="J316" s="360">
        <f t="shared" si="20"/>
        <v>0</v>
      </c>
      <c r="K316" s="439" t="e">
        <f t="shared" si="21"/>
        <v>#DIV/0!</v>
      </c>
      <c r="L316" s="47"/>
    </row>
    <row r="317" spans="1:30" s="115" customFormat="1" ht="18" customHeight="1">
      <c r="A317" s="858" t="s">
        <v>352</v>
      </c>
      <c r="B317" s="859"/>
      <c r="C317" s="860"/>
      <c r="D317" s="113" t="s">
        <v>17</v>
      </c>
      <c r="E317" s="118">
        <f>E318</f>
        <v>197000</v>
      </c>
      <c r="F317" s="118">
        <f>F318</f>
        <v>49000</v>
      </c>
      <c r="G317" s="385">
        <f>G318</f>
        <v>48203</v>
      </c>
      <c r="H317" s="385">
        <f>H318</f>
        <v>48203</v>
      </c>
      <c r="I317" s="360">
        <f t="shared" si="19"/>
        <v>0</v>
      </c>
      <c r="J317" s="543">
        <f t="shared" si="20"/>
        <v>797</v>
      </c>
      <c r="K317" s="544">
        <f t="shared" si="21"/>
        <v>0.983734693877551</v>
      </c>
      <c r="L317" s="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</row>
    <row r="318" spans="1:12" s="119" customFormat="1" ht="16.5" customHeight="1">
      <c r="A318" s="833" t="s">
        <v>268</v>
      </c>
      <c r="B318" s="834"/>
      <c r="C318" s="835"/>
      <c r="D318" s="68">
        <v>10</v>
      </c>
      <c r="E318" s="28">
        <v>197000</v>
      </c>
      <c r="F318" s="28">
        <v>49000</v>
      </c>
      <c r="G318" s="364">
        <v>48203</v>
      </c>
      <c r="H318" s="364">
        <v>48203</v>
      </c>
      <c r="I318" s="360">
        <f t="shared" si="19"/>
        <v>0</v>
      </c>
      <c r="J318" s="360">
        <f t="shared" si="20"/>
        <v>797</v>
      </c>
      <c r="K318" s="439">
        <f t="shared" si="21"/>
        <v>0.983734693877551</v>
      </c>
      <c r="L318" s="7"/>
    </row>
    <row r="319" spans="1:30" s="115" customFormat="1" ht="18" customHeight="1">
      <c r="A319" s="858" t="s">
        <v>525</v>
      </c>
      <c r="B319" s="859"/>
      <c r="C319" s="860"/>
      <c r="D319" s="113" t="s">
        <v>17</v>
      </c>
      <c r="E319" s="118">
        <f>E320+E321+E322+E323</f>
        <v>1485000</v>
      </c>
      <c r="F319" s="118">
        <f>F320+F321+F322+F323</f>
        <v>346000</v>
      </c>
      <c r="G319" s="385">
        <f>G320+G321+G322+G323</f>
        <v>324000</v>
      </c>
      <c r="H319" s="385">
        <f>H320+H321+H322+H323</f>
        <v>318407.83</v>
      </c>
      <c r="I319" s="360">
        <f t="shared" si="19"/>
        <v>5592.169999999984</v>
      </c>
      <c r="J319" s="543">
        <f t="shared" si="20"/>
        <v>22000</v>
      </c>
      <c r="K319" s="544">
        <f t="shared" si="21"/>
        <v>0.9202538439306359</v>
      </c>
      <c r="L319" s="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</row>
    <row r="320" spans="1:12" ht="14.25" customHeight="1">
      <c r="A320" s="833" t="s">
        <v>268</v>
      </c>
      <c r="B320" s="834"/>
      <c r="C320" s="835"/>
      <c r="D320" s="68">
        <v>10</v>
      </c>
      <c r="E320" s="28">
        <v>1416000</v>
      </c>
      <c r="F320" s="28">
        <v>322000</v>
      </c>
      <c r="G320" s="364">
        <v>316000</v>
      </c>
      <c r="H320" s="364">
        <v>312499</v>
      </c>
      <c r="I320" s="360">
        <f t="shared" si="19"/>
        <v>3501</v>
      </c>
      <c r="J320" s="360">
        <f t="shared" si="20"/>
        <v>6000</v>
      </c>
      <c r="K320" s="439">
        <f t="shared" si="21"/>
        <v>0.9704937888198758</v>
      </c>
      <c r="L320" s="47"/>
    </row>
    <row r="321" spans="1:12" ht="14.25" customHeight="1">
      <c r="A321" s="833" t="s">
        <v>269</v>
      </c>
      <c r="B321" s="834"/>
      <c r="C321" s="835"/>
      <c r="D321" s="68">
        <v>20</v>
      </c>
      <c r="E321" s="28">
        <v>69000</v>
      </c>
      <c r="F321" s="28">
        <v>24000</v>
      </c>
      <c r="G321" s="364">
        <v>8000</v>
      </c>
      <c r="H321" s="364">
        <v>5908.83</v>
      </c>
      <c r="I321" s="360">
        <f t="shared" si="19"/>
        <v>2091.17</v>
      </c>
      <c r="J321" s="360">
        <f t="shared" si="20"/>
        <v>16000</v>
      </c>
      <c r="K321" s="439">
        <f t="shared" si="21"/>
        <v>0.24620125</v>
      </c>
      <c r="L321" s="47"/>
    </row>
    <row r="322" spans="1:12" ht="13.5" customHeight="1" hidden="1">
      <c r="A322" s="861" t="s">
        <v>291</v>
      </c>
      <c r="B322" s="862"/>
      <c r="C322" s="862"/>
      <c r="D322" s="68">
        <v>56</v>
      </c>
      <c r="E322" s="28"/>
      <c r="F322" s="28"/>
      <c r="G322" s="364"/>
      <c r="H322" s="364"/>
      <c r="I322" s="360">
        <f t="shared" si="19"/>
        <v>0</v>
      </c>
      <c r="J322" s="360">
        <f t="shared" si="20"/>
        <v>0</v>
      </c>
      <c r="K322" s="439" t="e">
        <f t="shared" si="21"/>
        <v>#DIV/0!</v>
      </c>
      <c r="L322" s="47"/>
    </row>
    <row r="323" spans="1:12" ht="13.5" customHeight="1" hidden="1">
      <c r="A323" s="863" t="s">
        <v>288</v>
      </c>
      <c r="B323" s="815"/>
      <c r="C323" s="815"/>
      <c r="D323" s="68">
        <v>57</v>
      </c>
      <c r="E323" s="28"/>
      <c r="F323" s="28"/>
      <c r="G323" s="364"/>
      <c r="H323" s="364"/>
      <c r="I323" s="360">
        <f t="shared" si="19"/>
        <v>0</v>
      </c>
      <c r="J323" s="360">
        <f t="shared" si="20"/>
        <v>0</v>
      </c>
      <c r="K323" s="439" t="e">
        <f t="shared" si="21"/>
        <v>#DIV/0!</v>
      </c>
      <c r="L323" s="47"/>
    </row>
    <row r="324" spans="1:11" ht="13.5" customHeight="1" hidden="1">
      <c r="A324" s="466" t="s">
        <v>295</v>
      </c>
      <c r="B324" s="20"/>
      <c r="C324" s="95"/>
      <c r="D324" s="68" t="s">
        <v>273</v>
      </c>
      <c r="E324" s="28"/>
      <c r="F324" s="28"/>
      <c r="G324" s="364"/>
      <c r="H324" s="364"/>
      <c r="I324" s="360">
        <f t="shared" si="19"/>
        <v>0</v>
      </c>
      <c r="J324" s="360">
        <f t="shared" si="20"/>
        <v>0</v>
      </c>
      <c r="K324" s="439" t="e">
        <f t="shared" si="21"/>
        <v>#DIV/0!</v>
      </c>
    </row>
    <row r="325" spans="1:11" ht="13.5" customHeight="1" hidden="1">
      <c r="A325" s="813" t="s">
        <v>490</v>
      </c>
      <c r="B325" s="814"/>
      <c r="C325" s="814"/>
      <c r="D325" s="68">
        <v>56</v>
      </c>
      <c r="E325" s="28">
        <f>E326+E327+E328</f>
        <v>0</v>
      </c>
      <c r="F325" s="28">
        <f>F326+F327+F328</f>
        <v>0</v>
      </c>
      <c r="G325" s="364">
        <f>G326+G327+G328</f>
        <v>0</v>
      </c>
      <c r="H325" s="364">
        <f>H326+H327+H328</f>
        <v>0</v>
      </c>
      <c r="I325" s="360">
        <f t="shared" si="19"/>
        <v>0</v>
      </c>
      <c r="J325" s="360">
        <f t="shared" si="20"/>
        <v>0</v>
      </c>
      <c r="K325" s="439" t="e">
        <f t="shared" si="21"/>
        <v>#DIV/0!</v>
      </c>
    </row>
    <row r="326" spans="1:11" ht="13.5" customHeight="1" hidden="1">
      <c r="A326" s="457"/>
      <c r="B326" s="2" t="s">
        <v>410</v>
      </c>
      <c r="C326" s="78"/>
      <c r="D326" s="120"/>
      <c r="E326" s="28">
        <v>0</v>
      </c>
      <c r="F326" s="28">
        <v>0</v>
      </c>
      <c r="G326" s="364">
        <v>0</v>
      </c>
      <c r="H326" s="364">
        <v>0</v>
      </c>
      <c r="I326" s="360">
        <f t="shared" si="19"/>
        <v>0</v>
      </c>
      <c r="J326" s="360">
        <f t="shared" si="20"/>
        <v>0</v>
      </c>
      <c r="K326" s="439" t="e">
        <f t="shared" si="21"/>
        <v>#DIV/0!</v>
      </c>
    </row>
    <row r="327" spans="1:12" ht="13.5" customHeight="1" hidden="1">
      <c r="A327" s="457"/>
      <c r="B327" s="2" t="s">
        <v>270</v>
      </c>
      <c r="C327" s="78"/>
      <c r="D327" s="120"/>
      <c r="E327" s="28">
        <v>0</v>
      </c>
      <c r="F327" s="28">
        <v>0</v>
      </c>
      <c r="G327" s="364">
        <v>0</v>
      </c>
      <c r="H327" s="364">
        <v>0</v>
      </c>
      <c r="I327" s="360">
        <f t="shared" si="19"/>
        <v>0</v>
      </c>
      <c r="J327" s="360">
        <f t="shared" si="20"/>
        <v>0</v>
      </c>
      <c r="K327" s="439" t="e">
        <f t="shared" si="21"/>
        <v>#DIV/0!</v>
      </c>
      <c r="L327" s="47"/>
    </row>
    <row r="328" spans="1:12" ht="13.5" customHeight="1" hidden="1">
      <c r="A328" s="466"/>
      <c r="B328" s="4" t="s">
        <v>408</v>
      </c>
      <c r="C328" s="95"/>
      <c r="D328" s="68"/>
      <c r="E328" s="28">
        <v>0</v>
      </c>
      <c r="F328" s="28">
        <v>0</v>
      </c>
      <c r="G328" s="364">
        <v>0</v>
      </c>
      <c r="H328" s="364">
        <v>0</v>
      </c>
      <c r="I328" s="360">
        <f t="shared" si="19"/>
        <v>0</v>
      </c>
      <c r="J328" s="360">
        <f t="shared" si="20"/>
        <v>0</v>
      </c>
      <c r="K328" s="439" t="e">
        <f t="shared" si="21"/>
        <v>#DIV/0!</v>
      </c>
      <c r="L328" s="47"/>
    </row>
    <row r="329" spans="1:12" ht="14.25" customHeight="1" hidden="1">
      <c r="A329" s="802" t="s">
        <v>469</v>
      </c>
      <c r="B329" s="803"/>
      <c r="C329" s="803"/>
      <c r="D329" s="68">
        <v>70</v>
      </c>
      <c r="E329" s="28">
        <f>E330+E331</f>
        <v>0</v>
      </c>
      <c r="F329" s="28">
        <f>F330+F331</f>
        <v>0</v>
      </c>
      <c r="G329" s="364">
        <f>G330+G331</f>
        <v>0</v>
      </c>
      <c r="H329" s="364">
        <f>H330+H331</f>
        <v>0</v>
      </c>
      <c r="I329" s="360">
        <f t="shared" si="19"/>
        <v>0</v>
      </c>
      <c r="J329" s="360">
        <f t="shared" si="20"/>
        <v>0</v>
      </c>
      <c r="K329" s="439" t="e">
        <f t="shared" si="21"/>
        <v>#DIV/0!</v>
      </c>
      <c r="L329" s="47"/>
    </row>
    <row r="330" spans="1:12" ht="13.5" customHeight="1" hidden="1">
      <c r="A330" s="457"/>
      <c r="B330" s="2" t="s">
        <v>410</v>
      </c>
      <c r="C330" s="78"/>
      <c r="D330" s="68"/>
      <c r="E330" s="28">
        <v>0</v>
      </c>
      <c r="F330" s="28">
        <v>0</v>
      </c>
      <c r="G330" s="364">
        <v>0</v>
      </c>
      <c r="H330" s="364">
        <v>0</v>
      </c>
      <c r="I330" s="360">
        <f t="shared" si="19"/>
        <v>0</v>
      </c>
      <c r="J330" s="360">
        <f t="shared" si="20"/>
        <v>0</v>
      </c>
      <c r="K330" s="439" t="e">
        <f t="shared" si="21"/>
        <v>#DIV/0!</v>
      </c>
      <c r="L330" s="47"/>
    </row>
    <row r="331" spans="1:12" ht="14.25" customHeight="1" hidden="1">
      <c r="A331" s="457"/>
      <c r="B331" s="2" t="s">
        <v>270</v>
      </c>
      <c r="C331" s="78"/>
      <c r="D331" s="68"/>
      <c r="E331" s="28">
        <v>0</v>
      </c>
      <c r="F331" s="28">
        <v>0</v>
      </c>
      <c r="G331" s="364">
        <v>0</v>
      </c>
      <c r="H331" s="364">
        <v>0</v>
      </c>
      <c r="I331" s="360">
        <f t="shared" si="19"/>
        <v>0</v>
      </c>
      <c r="J331" s="360">
        <f t="shared" si="20"/>
        <v>0</v>
      </c>
      <c r="K331" s="439" t="e">
        <f t="shared" si="21"/>
        <v>#DIV/0!</v>
      </c>
      <c r="L331" s="47"/>
    </row>
    <row r="332" spans="1:12" s="119" customFormat="1" ht="15.75" customHeight="1">
      <c r="A332" s="864" t="s">
        <v>460</v>
      </c>
      <c r="B332" s="865"/>
      <c r="C332" s="865"/>
      <c r="D332" s="85" t="s">
        <v>297</v>
      </c>
      <c r="E332" s="108">
        <f>E338</f>
        <v>9732000</v>
      </c>
      <c r="F332" s="108">
        <f>F338</f>
        <v>40000</v>
      </c>
      <c r="G332" s="381">
        <f>G338</f>
        <v>38875.5</v>
      </c>
      <c r="H332" s="381">
        <f>H338</f>
        <v>38875.5</v>
      </c>
      <c r="I332" s="360">
        <f t="shared" si="19"/>
        <v>0</v>
      </c>
      <c r="J332" s="381">
        <f t="shared" si="20"/>
        <v>1124.5</v>
      </c>
      <c r="K332" s="439">
        <f t="shared" si="21"/>
        <v>0.9718875</v>
      </c>
      <c r="L332" s="47"/>
    </row>
    <row r="333" spans="1:11" ht="18" customHeight="1" hidden="1">
      <c r="A333" s="459" t="s">
        <v>512</v>
      </c>
      <c r="B333" s="77"/>
      <c r="C333" s="77"/>
      <c r="D333" s="68">
        <v>70</v>
      </c>
      <c r="E333" s="14" t="e">
        <f>#REF!</f>
        <v>#REF!</v>
      </c>
      <c r="F333" s="14" t="e">
        <f>#REF!</f>
        <v>#REF!</v>
      </c>
      <c r="G333" s="356" t="e">
        <f>#REF!</f>
        <v>#REF!</v>
      </c>
      <c r="H333" s="356" t="e">
        <f>#REF!</f>
        <v>#REF!</v>
      </c>
      <c r="I333" s="360" t="e">
        <f aca="true" t="shared" si="22" ref="I333:I396">G333-H333</f>
        <v>#REF!</v>
      </c>
      <c r="J333" s="360" t="e">
        <f aca="true" t="shared" si="23" ref="J333:J396">F333-G333</f>
        <v>#REF!</v>
      </c>
      <c r="K333" s="439" t="e">
        <f aca="true" t="shared" si="24" ref="K333:K396">H333/F333</f>
        <v>#REF!</v>
      </c>
    </row>
    <row r="334" spans="1:11" ht="16.5" customHeight="1" hidden="1">
      <c r="A334" s="855" t="s">
        <v>298</v>
      </c>
      <c r="B334" s="856"/>
      <c r="C334" s="856"/>
      <c r="D334" s="68"/>
      <c r="E334" s="21"/>
      <c r="F334" s="21"/>
      <c r="G334" s="357"/>
      <c r="H334" s="357"/>
      <c r="I334" s="360">
        <f t="shared" si="22"/>
        <v>0</v>
      </c>
      <c r="J334" s="360">
        <f t="shared" si="23"/>
        <v>0</v>
      </c>
      <c r="K334" s="439" t="e">
        <f t="shared" si="24"/>
        <v>#DIV/0!</v>
      </c>
    </row>
    <row r="335" spans="1:11" ht="18" customHeight="1" hidden="1">
      <c r="A335" s="458" t="s">
        <v>269</v>
      </c>
      <c r="B335" s="75"/>
      <c r="C335" s="75"/>
      <c r="D335" s="68">
        <v>20</v>
      </c>
      <c r="E335" s="59">
        <f>E336+E337</f>
        <v>0</v>
      </c>
      <c r="F335" s="59">
        <f>F336+F337</f>
        <v>0</v>
      </c>
      <c r="G335" s="366">
        <f>G336+G337</f>
        <v>0</v>
      </c>
      <c r="H335" s="366">
        <f>H336+H337</f>
        <v>0</v>
      </c>
      <c r="I335" s="360">
        <f t="shared" si="22"/>
        <v>0</v>
      </c>
      <c r="J335" s="360">
        <f t="shared" si="23"/>
        <v>0</v>
      </c>
      <c r="K335" s="439" t="e">
        <f t="shared" si="24"/>
        <v>#DIV/0!</v>
      </c>
    </row>
    <row r="336" spans="1:12" ht="18" customHeight="1" hidden="1">
      <c r="A336" s="464"/>
      <c r="B336" s="857" t="s">
        <v>299</v>
      </c>
      <c r="C336" s="857"/>
      <c r="D336" s="91" t="s">
        <v>17</v>
      </c>
      <c r="E336" s="21">
        <v>0</v>
      </c>
      <c r="F336" s="21">
        <v>0</v>
      </c>
      <c r="G336" s="357">
        <v>0</v>
      </c>
      <c r="H336" s="357">
        <v>0</v>
      </c>
      <c r="I336" s="360">
        <f t="shared" si="22"/>
        <v>0</v>
      </c>
      <c r="J336" s="360">
        <f t="shared" si="23"/>
        <v>0</v>
      </c>
      <c r="K336" s="439" t="e">
        <f t="shared" si="24"/>
        <v>#DIV/0!</v>
      </c>
      <c r="L336" s="47"/>
    </row>
    <row r="337" spans="1:12" ht="18" customHeight="1" hidden="1">
      <c r="A337" s="464"/>
      <c r="B337" s="857" t="s">
        <v>300</v>
      </c>
      <c r="C337" s="857"/>
      <c r="D337" s="91" t="s">
        <v>17</v>
      </c>
      <c r="E337" s="21">
        <v>0</v>
      </c>
      <c r="F337" s="21">
        <v>0</v>
      </c>
      <c r="G337" s="357">
        <v>0</v>
      </c>
      <c r="H337" s="357">
        <v>0</v>
      </c>
      <c r="I337" s="360">
        <f t="shared" si="22"/>
        <v>0</v>
      </c>
      <c r="J337" s="360">
        <f t="shared" si="23"/>
        <v>0</v>
      </c>
      <c r="K337" s="439" t="e">
        <f t="shared" si="24"/>
        <v>#DIV/0!</v>
      </c>
      <c r="L337" s="47"/>
    </row>
    <row r="338" spans="1:12" ht="15" customHeight="1">
      <c r="A338" s="836" t="s">
        <v>260</v>
      </c>
      <c r="B338" s="837"/>
      <c r="C338" s="838"/>
      <c r="D338" s="68">
        <v>51</v>
      </c>
      <c r="E338" s="14">
        <f>E341+E351+E356</f>
        <v>9732000</v>
      </c>
      <c r="F338" s="14">
        <f aca="true" t="shared" si="25" ref="F338:G340">F341+F351+F356</f>
        <v>40000</v>
      </c>
      <c r="G338" s="356">
        <f t="shared" si="25"/>
        <v>38875.5</v>
      </c>
      <c r="H338" s="356">
        <f>H341+H351+H356</f>
        <v>38875.5</v>
      </c>
      <c r="I338" s="360">
        <f t="shared" si="22"/>
        <v>0</v>
      </c>
      <c r="J338" s="360">
        <f t="shared" si="23"/>
        <v>1124.5</v>
      </c>
      <c r="K338" s="439">
        <f t="shared" si="24"/>
        <v>0.9718875</v>
      </c>
      <c r="L338" s="47"/>
    </row>
    <row r="339" spans="1:12" ht="12" customHeight="1">
      <c r="A339" s="458"/>
      <c r="B339" s="839" t="s">
        <v>441</v>
      </c>
      <c r="C339" s="840"/>
      <c r="D339" s="68">
        <v>51</v>
      </c>
      <c r="E339" s="14">
        <f>E342+E352+E357</f>
        <v>687000</v>
      </c>
      <c r="F339" s="14">
        <f t="shared" si="25"/>
        <v>40000</v>
      </c>
      <c r="G339" s="356">
        <f t="shared" si="25"/>
        <v>38875.5</v>
      </c>
      <c r="H339" s="356">
        <f>H342+H352+H357</f>
        <v>38875.5</v>
      </c>
      <c r="I339" s="360">
        <f t="shared" si="22"/>
        <v>0</v>
      </c>
      <c r="J339" s="360">
        <f t="shared" si="23"/>
        <v>1124.5</v>
      </c>
      <c r="K339" s="439">
        <f t="shared" si="24"/>
        <v>0.9718875</v>
      </c>
      <c r="L339" s="47"/>
    </row>
    <row r="340" spans="1:12" ht="13.5" customHeight="1">
      <c r="A340" s="458"/>
      <c r="B340" s="839" t="s">
        <v>443</v>
      </c>
      <c r="C340" s="840"/>
      <c r="D340" s="68">
        <v>51</v>
      </c>
      <c r="E340" s="14">
        <f>E343+E353+E358</f>
        <v>9045000</v>
      </c>
      <c r="F340" s="14">
        <f t="shared" si="25"/>
        <v>0</v>
      </c>
      <c r="G340" s="356">
        <f t="shared" si="25"/>
        <v>0</v>
      </c>
      <c r="H340" s="356">
        <f>H343+H353+H358</f>
        <v>0</v>
      </c>
      <c r="I340" s="360">
        <f t="shared" si="22"/>
        <v>0</v>
      </c>
      <c r="J340" s="360">
        <f t="shared" si="23"/>
        <v>0</v>
      </c>
      <c r="K340" s="439"/>
      <c r="L340" s="47"/>
    </row>
    <row r="341" spans="1:11" ht="14.25" customHeight="1">
      <c r="A341" s="458"/>
      <c r="B341" s="853" t="s">
        <v>540</v>
      </c>
      <c r="C341" s="853"/>
      <c r="D341" s="65" t="s">
        <v>17</v>
      </c>
      <c r="E341" s="121">
        <f>E342+E343</f>
        <v>8090000</v>
      </c>
      <c r="F341" s="121">
        <f>F342+F343</f>
        <v>40000</v>
      </c>
      <c r="G341" s="386">
        <f>G342+G343</f>
        <v>38875.5</v>
      </c>
      <c r="H341" s="386">
        <f>H342+H343</f>
        <v>38875.5</v>
      </c>
      <c r="I341" s="360">
        <f t="shared" si="22"/>
        <v>0</v>
      </c>
      <c r="J341" s="360">
        <f t="shared" si="23"/>
        <v>1124.5</v>
      </c>
      <c r="K341" s="439">
        <f t="shared" si="24"/>
        <v>0.9718875</v>
      </c>
    </row>
    <row r="342" spans="1:11" ht="12.75" customHeight="1">
      <c r="A342" s="458"/>
      <c r="B342" s="839" t="s">
        <v>441</v>
      </c>
      <c r="C342" s="840"/>
      <c r="D342" s="68">
        <v>51</v>
      </c>
      <c r="E342" s="21">
        <v>612000</v>
      </c>
      <c r="F342" s="28">
        <v>40000</v>
      </c>
      <c r="G342" s="364">
        <v>38875.5</v>
      </c>
      <c r="H342" s="364">
        <v>38875.5</v>
      </c>
      <c r="I342" s="360">
        <f t="shared" si="22"/>
        <v>0</v>
      </c>
      <c r="J342" s="360">
        <f t="shared" si="23"/>
        <v>1124.5</v>
      </c>
      <c r="K342" s="439">
        <f t="shared" si="24"/>
        <v>0.9718875</v>
      </c>
    </row>
    <row r="343" spans="1:11" ht="13.5" customHeight="1">
      <c r="A343" s="458"/>
      <c r="B343" s="839" t="s">
        <v>443</v>
      </c>
      <c r="C343" s="840"/>
      <c r="D343" s="68">
        <v>51</v>
      </c>
      <c r="E343" s="21">
        <f>E344+E348</f>
        <v>7478000</v>
      </c>
      <c r="F343" s="21">
        <f>F344+F348</f>
        <v>0</v>
      </c>
      <c r="G343" s="357">
        <f>G344+G348</f>
        <v>0</v>
      </c>
      <c r="H343" s="357">
        <f>H344+H348</f>
        <v>0</v>
      </c>
      <c r="I343" s="360">
        <f t="shared" si="22"/>
        <v>0</v>
      </c>
      <c r="J343" s="360">
        <f t="shared" si="23"/>
        <v>0</v>
      </c>
      <c r="K343" s="439"/>
    </row>
    <row r="344" spans="1:11" ht="15.75" customHeight="1">
      <c r="A344" s="469"/>
      <c r="B344" s="122" t="s">
        <v>344</v>
      </c>
      <c r="C344" s="123"/>
      <c r="D344" s="124"/>
      <c r="E344" s="21">
        <f>E345+E346+E347</f>
        <v>85000</v>
      </c>
      <c r="F344" s="21">
        <f>F345+F346+F347</f>
        <v>0</v>
      </c>
      <c r="G344" s="357">
        <f>G345+G346+G347</f>
        <v>0</v>
      </c>
      <c r="H344" s="357">
        <f>H345+H346+H347</f>
        <v>0</v>
      </c>
      <c r="I344" s="360">
        <f t="shared" si="22"/>
        <v>0</v>
      </c>
      <c r="J344" s="360">
        <f t="shared" si="23"/>
        <v>0</v>
      </c>
      <c r="K344" s="439"/>
    </row>
    <row r="345" spans="1:11" ht="14.25" customHeight="1">
      <c r="A345" s="470"/>
      <c r="B345" s="126"/>
      <c r="C345" s="2" t="s">
        <v>410</v>
      </c>
      <c r="D345" s="124"/>
      <c r="E345" s="21">
        <v>85000</v>
      </c>
      <c r="F345" s="21"/>
      <c r="G345" s="357"/>
      <c r="H345" s="357"/>
      <c r="I345" s="360">
        <f t="shared" si="22"/>
        <v>0</v>
      </c>
      <c r="J345" s="360">
        <f t="shared" si="23"/>
        <v>0</v>
      </c>
      <c r="K345" s="439"/>
    </row>
    <row r="346" spans="1:11" ht="14.25" customHeight="1" hidden="1">
      <c r="A346" s="470"/>
      <c r="B346" s="126"/>
      <c r="C346" s="2" t="s">
        <v>270</v>
      </c>
      <c r="D346" s="124"/>
      <c r="E346" s="21"/>
      <c r="F346" s="21"/>
      <c r="G346" s="357"/>
      <c r="H346" s="357"/>
      <c r="I346" s="360">
        <f t="shared" si="22"/>
        <v>0</v>
      </c>
      <c r="J346" s="360">
        <f t="shared" si="23"/>
        <v>0</v>
      </c>
      <c r="K346" s="439"/>
    </row>
    <row r="347" spans="1:11" ht="13.5" customHeight="1" hidden="1">
      <c r="A347" s="470"/>
      <c r="B347" s="125"/>
      <c r="C347" s="4" t="s">
        <v>408</v>
      </c>
      <c r="D347" s="124"/>
      <c r="E347" s="21"/>
      <c r="F347" s="21"/>
      <c r="G347" s="357"/>
      <c r="H347" s="357"/>
      <c r="I347" s="360">
        <f t="shared" si="22"/>
        <v>0</v>
      </c>
      <c r="J347" s="360">
        <f t="shared" si="23"/>
        <v>0</v>
      </c>
      <c r="K347" s="439"/>
    </row>
    <row r="348" spans="1:11" ht="12.75" customHeight="1">
      <c r="A348" s="469"/>
      <c r="B348" s="122" t="s">
        <v>282</v>
      </c>
      <c r="C348" s="273"/>
      <c r="D348" s="124"/>
      <c r="E348" s="21">
        <f>E349+E350</f>
        <v>7393000</v>
      </c>
      <c r="F348" s="21">
        <f>F349+F350</f>
        <v>0</v>
      </c>
      <c r="G348" s="357">
        <f>G349+G350</f>
        <v>0</v>
      </c>
      <c r="H348" s="357">
        <f>H349+H350</f>
        <v>0</v>
      </c>
      <c r="I348" s="360">
        <f t="shared" si="22"/>
        <v>0</v>
      </c>
      <c r="J348" s="360">
        <f t="shared" si="23"/>
        <v>0</v>
      </c>
      <c r="K348" s="439"/>
    </row>
    <row r="349" spans="1:11" ht="15" customHeight="1">
      <c r="A349" s="470"/>
      <c r="B349" s="126"/>
      <c r="C349" s="2" t="s">
        <v>410</v>
      </c>
      <c r="D349" s="124"/>
      <c r="E349" s="21">
        <v>7393000</v>
      </c>
      <c r="F349" s="21"/>
      <c r="G349" s="357"/>
      <c r="H349" s="357"/>
      <c r="I349" s="360">
        <f t="shared" si="22"/>
        <v>0</v>
      </c>
      <c r="J349" s="360">
        <f t="shared" si="23"/>
        <v>0</v>
      </c>
      <c r="K349" s="439"/>
    </row>
    <row r="350" spans="1:12" ht="15" customHeight="1">
      <c r="A350" s="470"/>
      <c r="B350" s="126"/>
      <c r="C350" s="2" t="s">
        <v>270</v>
      </c>
      <c r="D350" s="124"/>
      <c r="E350" s="21">
        <v>0</v>
      </c>
      <c r="F350" s="21">
        <v>0</v>
      </c>
      <c r="G350" s="357">
        <v>0</v>
      </c>
      <c r="H350" s="357">
        <v>0</v>
      </c>
      <c r="I350" s="360">
        <f t="shared" si="22"/>
        <v>0</v>
      </c>
      <c r="J350" s="360">
        <f t="shared" si="23"/>
        <v>0</v>
      </c>
      <c r="K350" s="439"/>
      <c r="L350" s="47"/>
    </row>
    <row r="351" spans="1:12" ht="14.25" customHeight="1">
      <c r="A351" s="458"/>
      <c r="B351" s="853" t="s">
        <v>541</v>
      </c>
      <c r="C351" s="853"/>
      <c r="D351" s="65" t="s">
        <v>17</v>
      </c>
      <c r="E351" s="121">
        <f>E352+E353</f>
        <v>0</v>
      </c>
      <c r="F351" s="121">
        <f>F352+F353</f>
        <v>0</v>
      </c>
      <c r="G351" s="386">
        <f>G352+G353</f>
        <v>0</v>
      </c>
      <c r="H351" s="386">
        <f>H352+H353</f>
        <v>0</v>
      </c>
      <c r="I351" s="360">
        <f t="shared" si="22"/>
        <v>0</v>
      </c>
      <c r="J351" s="360">
        <f t="shared" si="23"/>
        <v>0</v>
      </c>
      <c r="K351" s="439"/>
      <c r="L351" s="47"/>
    </row>
    <row r="352" spans="1:12" ht="15" customHeight="1">
      <c r="A352" s="458"/>
      <c r="B352" s="839" t="s">
        <v>444</v>
      </c>
      <c r="C352" s="840"/>
      <c r="D352" s="68">
        <v>51</v>
      </c>
      <c r="E352" s="21">
        <v>0</v>
      </c>
      <c r="F352" s="21"/>
      <c r="G352" s="357"/>
      <c r="H352" s="357"/>
      <c r="I352" s="360">
        <f t="shared" si="22"/>
        <v>0</v>
      </c>
      <c r="J352" s="360">
        <f t="shared" si="23"/>
        <v>0</v>
      </c>
      <c r="K352" s="439"/>
      <c r="L352" s="47"/>
    </row>
    <row r="353" spans="1:11" ht="15.75" customHeight="1">
      <c r="A353" s="458"/>
      <c r="B353" s="839" t="s">
        <v>442</v>
      </c>
      <c r="C353" s="840"/>
      <c r="D353" s="68">
        <v>51</v>
      </c>
      <c r="E353" s="21">
        <f>E354+E355</f>
        <v>0</v>
      </c>
      <c r="F353" s="21">
        <f>F354+F355</f>
        <v>0</v>
      </c>
      <c r="G353" s="357">
        <f>G354+G355</f>
        <v>0</v>
      </c>
      <c r="H353" s="357">
        <f>H354+H355</f>
        <v>0</v>
      </c>
      <c r="I353" s="360">
        <f t="shared" si="22"/>
        <v>0</v>
      </c>
      <c r="J353" s="360">
        <f t="shared" si="23"/>
        <v>0</v>
      </c>
      <c r="K353" s="439"/>
    </row>
    <row r="354" spans="1:11" ht="16.5" customHeight="1" hidden="1">
      <c r="A354" s="470"/>
      <c r="B354" s="126"/>
      <c r="C354" s="2" t="s">
        <v>410</v>
      </c>
      <c r="D354" s="91"/>
      <c r="E354" s="21">
        <v>0</v>
      </c>
      <c r="F354" s="21">
        <v>0</v>
      </c>
      <c r="G354" s="357">
        <v>0</v>
      </c>
      <c r="H354" s="357">
        <v>0</v>
      </c>
      <c r="I354" s="360">
        <f t="shared" si="22"/>
        <v>0</v>
      </c>
      <c r="J354" s="360">
        <f t="shared" si="23"/>
        <v>0</v>
      </c>
      <c r="K354" s="439"/>
    </row>
    <row r="355" spans="1:11" ht="15.75" customHeight="1" hidden="1">
      <c r="A355" s="470"/>
      <c r="B355" s="126"/>
      <c r="C355" s="2" t="s">
        <v>270</v>
      </c>
      <c r="D355" s="91"/>
      <c r="E355" s="21">
        <v>0</v>
      </c>
      <c r="F355" s="21">
        <v>0</v>
      </c>
      <c r="G355" s="357">
        <v>0</v>
      </c>
      <c r="H355" s="357">
        <v>0</v>
      </c>
      <c r="I355" s="360">
        <f t="shared" si="22"/>
        <v>0</v>
      </c>
      <c r="J355" s="360">
        <f t="shared" si="23"/>
        <v>0</v>
      </c>
      <c r="K355" s="439"/>
    </row>
    <row r="356" spans="1:12" ht="13.5" customHeight="1">
      <c r="A356" s="458"/>
      <c r="B356" s="854" t="s">
        <v>542</v>
      </c>
      <c r="C356" s="854"/>
      <c r="D356" s="65" t="s">
        <v>17</v>
      </c>
      <c r="E356" s="128">
        <f>E357+E358</f>
        <v>1642000</v>
      </c>
      <c r="F356" s="128">
        <f>F357+F358</f>
        <v>0</v>
      </c>
      <c r="G356" s="387">
        <f>G357+G358</f>
        <v>0</v>
      </c>
      <c r="H356" s="387">
        <f>H357+H358</f>
        <v>0</v>
      </c>
      <c r="I356" s="360">
        <f t="shared" si="22"/>
        <v>0</v>
      </c>
      <c r="J356" s="360">
        <f t="shared" si="23"/>
        <v>0</v>
      </c>
      <c r="K356" s="439"/>
      <c r="L356" s="47"/>
    </row>
    <row r="357" spans="1:12" ht="14.25" customHeight="1">
      <c r="A357" s="458"/>
      <c r="B357" s="839" t="s">
        <v>444</v>
      </c>
      <c r="C357" s="840"/>
      <c r="D357" s="68">
        <v>51</v>
      </c>
      <c r="E357" s="21">
        <v>75000</v>
      </c>
      <c r="F357" s="21"/>
      <c r="G357" s="357"/>
      <c r="H357" s="357"/>
      <c r="I357" s="360">
        <f t="shared" si="22"/>
        <v>0</v>
      </c>
      <c r="J357" s="360">
        <f t="shared" si="23"/>
        <v>0</v>
      </c>
      <c r="K357" s="439"/>
      <c r="L357" s="47"/>
    </row>
    <row r="358" spans="1:12" ht="15.75" customHeight="1">
      <c r="A358" s="458"/>
      <c r="B358" s="839" t="s">
        <v>443</v>
      </c>
      <c r="C358" s="840"/>
      <c r="D358" s="68">
        <v>51</v>
      </c>
      <c r="E358" s="21">
        <f>E359+E360</f>
        <v>1567000</v>
      </c>
      <c r="F358" s="21">
        <f>F359+F360</f>
        <v>0</v>
      </c>
      <c r="G358" s="357">
        <f>G359+G360</f>
        <v>0</v>
      </c>
      <c r="H358" s="357">
        <f>H359+H360</f>
        <v>0</v>
      </c>
      <c r="I358" s="360">
        <f t="shared" si="22"/>
        <v>0</v>
      </c>
      <c r="J358" s="360">
        <f t="shared" si="23"/>
        <v>0</v>
      </c>
      <c r="K358" s="439"/>
      <c r="L358" s="47"/>
    </row>
    <row r="359" spans="1:12" ht="14.25" customHeight="1">
      <c r="A359" s="470"/>
      <c r="B359" s="122" t="s">
        <v>282</v>
      </c>
      <c r="C359" s="2" t="s">
        <v>410</v>
      </c>
      <c r="D359" s="91"/>
      <c r="E359" s="21">
        <v>1567000</v>
      </c>
      <c r="F359" s="21"/>
      <c r="G359" s="357"/>
      <c r="H359" s="357"/>
      <c r="I359" s="360">
        <f t="shared" si="22"/>
        <v>0</v>
      </c>
      <c r="J359" s="360">
        <f t="shared" si="23"/>
        <v>0</v>
      </c>
      <c r="K359" s="439"/>
      <c r="L359" s="47"/>
    </row>
    <row r="360" spans="1:11" ht="13.5" customHeight="1">
      <c r="A360" s="470"/>
      <c r="B360" s="126"/>
      <c r="C360" s="2" t="s">
        <v>270</v>
      </c>
      <c r="D360" s="91"/>
      <c r="E360" s="21">
        <v>0</v>
      </c>
      <c r="F360" s="21">
        <v>0</v>
      </c>
      <c r="G360" s="357">
        <v>0</v>
      </c>
      <c r="H360" s="357">
        <v>0</v>
      </c>
      <c r="I360" s="360">
        <f t="shared" si="22"/>
        <v>0</v>
      </c>
      <c r="J360" s="360">
        <f t="shared" si="23"/>
        <v>0</v>
      </c>
      <c r="K360" s="439"/>
    </row>
    <row r="361" spans="1:12" s="73" customFormat="1" ht="17.25" customHeight="1">
      <c r="A361" s="850" t="s">
        <v>449</v>
      </c>
      <c r="B361" s="851"/>
      <c r="C361" s="852"/>
      <c r="D361" s="85" t="s">
        <v>302</v>
      </c>
      <c r="E361" s="108">
        <f>E363+E364+E365+E368+E369+E372+E374</f>
        <v>13476000</v>
      </c>
      <c r="F361" s="108">
        <f>F363+F364+F365+F368+F369+F372+F374</f>
        <v>2668000</v>
      </c>
      <c r="G361" s="381">
        <f>G363+G364+G365+G368+G369+G372+G374</f>
        <v>2138160</v>
      </c>
      <c r="H361" s="381">
        <f>H363+H364+H365+H368+H369+H372+H374</f>
        <v>2119693.3200000003</v>
      </c>
      <c r="I361" s="360">
        <f t="shared" si="22"/>
        <v>18466.679999999702</v>
      </c>
      <c r="J361" s="381">
        <f t="shared" si="23"/>
        <v>529840</v>
      </c>
      <c r="K361" s="381">
        <f t="shared" si="24"/>
        <v>0.7944877511244379</v>
      </c>
      <c r="L361" s="47"/>
    </row>
    <row r="362" spans="1:11" ht="12.75">
      <c r="A362" s="799" t="s">
        <v>513</v>
      </c>
      <c r="B362" s="800"/>
      <c r="C362" s="800"/>
      <c r="D362" s="74" t="s">
        <v>253</v>
      </c>
      <c r="E362" s="14">
        <f>E363+E364+E365+E369</f>
        <v>13476000</v>
      </c>
      <c r="F362" s="14">
        <f>F363+F364+F365+F369</f>
        <v>2668000</v>
      </c>
      <c r="G362" s="356">
        <f>G363+G364+G365+G369</f>
        <v>2138160</v>
      </c>
      <c r="H362" s="356">
        <f>H363+H364+H365+H369</f>
        <v>2119693.3200000003</v>
      </c>
      <c r="I362" s="360">
        <f t="shared" si="22"/>
        <v>18466.679999999702</v>
      </c>
      <c r="J362" s="360">
        <f t="shared" si="23"/>
        <v>529840</v>
      </c>
      <c r="K362" s="439">
        <f t="shared" si="24"/>
        <v>0.7944877511244379</v>
      </c>
    </row>
    <row r="363" spans="1:11" ht="12.75">
      <c r="A363" s="833" t="s">
        <v>268</v>
      </c>
      <c r="B363" s="834"/>
      <c r="C363" s="835"/>
      <c r="D363" s="74">
        <v>10</v>
      </c>
      <c r="E363" s="14">
        <f aca="true" t="shared" si="26" ref="E363:H364">E377</f>
        <v>850000</v>
      </c>
      <c r="F363" s="14">
        <f t="shared" si="26"/>
        <v>247000</v>
      </c>
      <c r="G363" s="356">
        <f t="shared" si="26"/>
        <v>198900</v>
      </c>
      <c r="H363" s="356">
        <f t="shared" si="26"/>
        <v>198213</v>
      </c>
      <c r="I363" s="360">
        <f t="shared" si="22"/>
        <v>687</v>
      </c>
      <c r="J363" s="360">
        <f t="shared" si="23"/>
        <v>48100</v>
      </c>
      <c r="K363" s="439">
        <f t="shared" si="24"/>
        <v>0.8024817813765183</v>
      </c>
    </row>
    <row r="364" spans="1:11" ht="12.75">
      <c r="A364" s="833" t="s">
        <v>269</v>
      </c>
      <c r="B364" s="834"/>
      <c r="C364" s="835"/>
      <c r="D364" s="68">
        <v>20</v>
      </c>
      <c r="E364" s="14">
        <f t="shared" si="26"/>
        <v>830000</v>
      </c>
      <c r="F364" s="14">
        <f t="shared" si="26"/>
        <v>205000</v>
      </c>
      <c r="G364" s="356">
        <f t="shared" si="26"/>
        <v>172000</v>
      </c>
      <c r="H364" s="356">
        <f t="shared" si="26"/>
        <v>154220.32</v>
      </c>
      <c r="I364" s="360">
        <f t="shared" si="22"/>
        <v>17779.679999999993</v>
      </c>
      <c r="J364" s="360">
        <f t="shared" si="23"/>
        <v>33000</v>
      </c>
      <c r="K364" s="439">
        <f t="shared" si="24"/>
        <v>0.752294243902439</v>
      </c>
    </row>
    <row r="365" spans="1:12" ht="14.25" customHeight="1">
      <c r="A365" s="836" t="s">
        <v>260</v>
      </c>
      <c r="B365" s="837"/>
      <c r="C365" s="838"/>
      <c r="D365" s="68">
        <v>51</v>
      </c>
      <c r="E365" s="14">
        <f>E387</f>
        <v>6946000</v>
      </c>
      <c r="F365" s="14">
        <f>F387</f>
        <v>1233000</v>
      </c>
      <c r="G365" s="356">
        <f>G387</f>
        <v>785000</v>
      </c>
      <c r="H365" s="356">
        <f>H387</f>
        <v>785000</v>
      </c>
      <c r="I365" s="360">
        <f t="shared" si="22"/>
        <v>0</v>
      </c>
      <c r="J365" s="360">
        <f t="shared" si="23"/>
        <v>448000</v>
      </c>
      <c r="K365" s="439">
        <f t="shared" si="24"/>
        <v>0.6366585563665855</v>
      </c>
      <c r="L365" s="47"/>
    </row>
    <row r="366" spans="1:12" ht="14.25" customHeight="1">
      <c r="A366" s="458"/>
      <c r="B366" s="839" t="s">
        <v>444</v>
      </c>
      <c r="C366" s="840"/>
      <c r="D366" s="68">
        <v>51</v>
      </c>
      <c r="E366" s="14">
        <f aca="true" t="shared" si="27" ref="E366:H367">E389+E399</f>
        <v>5774000</v>
      </c>
      <c r="F366" s="14">
        <f t="shared" si="27"/>
        <v>1111000</v>
      </c>
      <c r="G366" s="356">
        <f t="shared" si="27"/>
        <v>785000</v>
      </c>
      <c r="H366" s="356">
        <f t="shared" si="27"/>
        <v>785000</v>
      </c>
      <c r="I366" s="360">
        <f t="shared" si="22"/>
        <v>0</v>
      </c>
      <c r="J366" s="360">
        <f t="shared" si="23"/>
        <v>326000</v>
      </c>
      <c r="K366" s="439">
        <f t="shared" si="24"/>
        <v>0.7065706570657065</v>
      </c>
      <c r="L366" s="47"/>
    </row>
    <row r="367" spans="1:12" ht="14.25" customHeight="1">
      <c r="A367" s="458"/>
      <c r="B367" s="839" t="s">
        <v>443</v>
      </c>
      <c r="C367" s="840"/>
      <c r="D367" s="68">
        <v>51</v>
      </c>
      <c r="E367" s="14">
        <f t="shared" si="27"/>
        <v>1172000</v>
      </c>
      <c r="F367" s="14">
        <f t="shared" si="27"/>
        <v>122000</v>
      </c>
      <c r="G367" s="356">
        <f t="shared" si="27"/>
        <v>0</v>
      </c>
      <c r="H367" s="356">
        <f t="shared" si="27"/>
        <v>0</v>
      </c>
      <c r="I367" s="360">
        <f t="shared" si="22"/>
        <v>0</v>
      </c>
      <c r="J367" s="360">
        <f t="shared" si="23"/>
        <v>122000</v>
      </c>
      <c r="K367" s="439">
        <f t="shared" si="24"/>
        <v>0</v>
      </c>
      <c r="L367" s="47"/>
    </row>
    <row r="368" spans="1:11" ht="12.75">
      <c r="A368" s="813" t="s">
        <v>523</v>
      </c>
      <c r="B368" s="814"/>
      <c r="C368" s="814"/>
      <c r="D368" s="68">
        <v>56</v>
      </c>
      <c r="E368" s="14">
        <f>E379</f>
        <v>0</v>
      </c>
      <c r="F368" s="14">
        <f>F379</f>
        <v>0</v>
      </c>
      <c r="G368" s="356">
        <f>G379</f>
        <v>0</v>
      </c>
      <c r="H368" s="356">
        <f>H379</f>
        <v>0</v>
      </c>
      <c r="I368" s="360">
        <f t="shared" si="22"/>
        <v>0</v>
      </c>
      <c r="J368" s="360">
        <f t="shared" si="23"/>
        <v>0</v>
      </c>
      <c r="K368" s="439"/>
    </row>
    <row r="369" spans="1:11" ht="12.75">
      <c r="A369" s="836" t="s">
        <v>388</v>
      </c>
      <c r="B369" s="837"/>
      <c r="C369" s="838"/>
      <c r="D369" s="74">
        <v>59</v>
      </c>
      <c r="E369" s="14">
        <f>E408</f>
        <v>4850000</v>
      </c>
      <c r="F369" s="14">
        <f>F408</f>
        <v>983000</v>
      </c>
      <c r="G369" s="356">
        <f>G408</f>
        <v>982260</v>
      </c>
      <c r="H369" s="356">
        <f>H408</f>
        <v>982260</v>
      </c>
      <c r="I369" s="360">
        <f t="shared" si="22"/>
        <v>0</v>
      </c>
      <c r="J369" s="360">
        <f t="shared" si="23"/>
        <v>740</v>
      </c>
      <c r="K369" s="439">
        <f t="shared" si="24"/>
        <v>0.9992472024415056</v>
      </c>
    </row>
    <row r="370" spans="1:11" ht="12.75" hidden="1">
      <c r="A370" s="462"/>
      <c r="B370" s="127" t="s">
        <v>304</v>
      </c>
      <c r="C370" s="129"/>
      <c r="D370" s="74" t="s">
        <v>305</v>
      </c>
      <c r="E370" s="14">
        <f aca="true" t="shared" si="28" ref="E370:H371">E410</f>
        <v>920000</v>
      </c>
      <c r="F370" s="14">
        <f t="shared" si="28"/>
        <v>0</v>
      </c>
      <c r="G370" s="356">
        <f t="shared" si="28"/>
        <v>0</v>
      </c>
      <c r="H370" s="356">
        <f t="shared" si="28"/>
        <v>0</v>
      </c>
      <c r="I370" s="360">
        <f t="shared" si="22"/>
        <v>0</v>
      </c>
      <c r="J370" s="360">
        <f t="shared" si="23"/>
        <v>0</v>
      </c>
      <c r="K370" s="439" t="e">
        <f t="shared" si="24"/>
        <v>#DIV/0!</v>
      </c>
    </row>
    <row r="371" spans="1:11" ht="12.75" hidden="1">
      <c r="A371" s="462"/>
      <c r="B371" s="127" t="s">
        <v>306</v>
      </c>
      <c r="C371" s="129"/>
      <c r="D371" s="74" t="s">
        <v>307</v>
      </c>
      <c r="E371" s="14">
        <f t="shared" si="28"/>
        <v>3930000</v>
      </c>
      <c r="F371" s="14">
        <f t="shared" si="28"/>
        <v>983000</v>
      </c>
      <c r="G371" s="356">
        <f t="shared" si="28"/>
        <v>982260</v>
      </c>
      <c r="H371" s="356">
        <f t="shared" si="28"/>
        <v>982260</v>
      </c>
      <c r="I371" s="360">
        <f t="shared" si="22"/>
        <v>0</v>
      </c>
      <c r="J371" s="360">
        <f t="shared" si="23"/>
        <v>740</v>
      </c>
      <c r="K371" s="439">
        <f t="shared" si="24"/>
        <v>0.9992472024415056</v>
      </c>
    </row>
    <row r="372" spans="1:11" ht="12.75">
      <c r="A372" s="802" t="s">
        <v>469</v>
      </c>
      <c r="B372" s="803"/>
      <c r="C372" s="803"/>
      <c r="D372" s="68">
        <v>70</v>
      </c>
      <c r="E372" s="14">
        <f>E383</f>
        <v>0</v>
      </c>
      <c r="F372" s="14">
        <f>F383</f>
        <v>0</v>
      </c>
      <c r="G372" s="356">
        <f>G383</f>
        <v>0</v>
      </c>
      <c r="H372" s="356">
        <f>H383</f>
        <v>0</v>
      </c>
      <c r="I372" s="360">
        <f t="shared" si="22"/>
        <v>0</v>
      </c>
      <c r="J372" s="360">
        <f t="shared" si="23"/>
        <v>0</v>
      </c>
      <c r="K372" s="439"/>
    </row>
    <row r="373" spans="1:11" ht="15" customHeight="1" hidden="1">
      <c r="A373" s="458" t="s">
        <v>489</v>
      </c>
      <c r="B373" s="67"/>
      <c r="C373" s="27"/>
      <c r="D373" s="68">
        <v>81</v>
      </c>
      <c r="E373" s="21">
        <v>0</v>
      </c>
      <c r="F373" s="21">
        <v>0</v>
      </c>
      <c r="G373" s="357">
        <v>0</v>
      </c>
      <c r="H373" s="357">
        <v>0</v>
      </c>
      <c r="I373" s="360">
        <f t="shared" si="22"/>
        <v>0</v>
      </c>
      <c r="J373" s="360">
        <f t="shared" si="23"/>
        <v>0</v>
      </c>
      <c r="K373" s="439"/>
    </row>
    <row r="374" spans="1:11" ht="15" customHeight="1">
      <c r="A374" s="817" t="s">
        <v>395</v>
      </c>
      <c r="B374" s="818"/>
      <c r="C374" s="818"/>
      <c r="D374" s="80" t="s">
        <v>394</v>
      </c>
      <c r="E374" s="21"/>
      <c r="F374" s="21"/>
      <c r="G374" s="357"/>
      <c r="H374" s="357"/>
      <c r="I374" s="360">
        <f t="shared" si="22"/>
        <v>0</v>
      </c>
      <c r="J374" s="360">
        <f t="shared" si="23"/>
        <v>0</v>
      </c>
      <c r="K374" s="439"/>
    </row>
    <row r="375" spans="1:11" s="131" customFormat="1" ht="15" customHeight="1">
      <c r="A375" s="471"/>
      <c r="B375" s="801" t="s">
        <v>412</v>
      </c>
      <c r="C375" s="801"/>
      <c r="D375" s="130" t="s">
        <v>432</v>
      </c>
      <c r="E375" s="66">
        <f>E376+E379+E383</f>
        <v>1680000</v>
      </c>
      <c r="F375" s="66">
        <f>F376+F379+F383</f>
        <v>452000</v>
      </c>
      <c r="G375" s="370">
        <f>G376+G379+G383</f>
        <v>370900</v>
      </c>
      <c r="H375" s="370">
        <f>H376+H379+H383</f>
        <v>352433.32</v>
      </c>
      <c r="I375" s="360">
        <f t="shared" si="22"/>
        <v>18466.679999999993</v>
      </c>
      <c r="J375" s="370">
        <f t="shared" si="23"/>
        <v>81100</v>
      </c>
      <c r="K375" s="370">
        <f t="shared" si="24"/>
        <v>0.7797197345132744</v>
      </c>
    </row>
    <row r="376" spans="1:11" s="131" customFormat="1" ht="12.75">
      <c r="A376" s="799" t="s">
        <v>513</v>
      </c>
      <c r="B376" s="800"/>
      <c r="C376" s="800"/>
      <c r="D376" s="74" t="s">
        <v>253</v>
      </c>
      <c r="E376" s="39">
        <f>E377+E378</f>
        <v>1680000</v>
      </c>
      <c r="F376" s="39">
        <f>F377+F378</f>
        <v>452000</v>
      </c>
      <c r="G376" s="365">
        <f>G377+G378</f>
        <v>370900</v>
      </c>
      <c r="H376" s="365">
        <f>H377+H378</f>
        <v>352433.32</v>
      </c>
      <c r="I376" s="360">
        <f t="shared" si="22"/>
        <v>18466.679999999993</v>
      </c>
      <c r="J376" s="360">
        <f t="shared" si="23"/>
        <v>81100</v>
      </c>
      <c r="K376" s="439">
        <f t="shared" si="24"/>
        <v>0.7797197345132744</v>
      </c>
    </row>
    <row r="377" spans="1:11" ht="12.75">
      <c r="A377" s="833" t="s">
        <v>268</v>
      </c>
      <c r="B377" s="834"/>
      <c r="C377" s="835"/>
      <c r="D377" s="116">
        <v>10</v>
      </c>
      <c r="E377" s="28">
        <v>850000</v>
      </c>
      <c r="F377" s="28">
        <v>247000</v>
      </c>
      <c r="G377" s="364">
        <v>198900</v>
      </c>
      <c r="H377" s="364">
        <v>198213</v>
      </c>
      <c r="I377" s="360">
        <f t="shared" si="22"/>
        <v>687</v>
      </c>
      <c r="J377" s="360">
        <f t="shared" si="23"/>
        <v>48100</v>
      </c>
      <c r="K377" s="439">
        <f t="shared" si="24"/>
        <v>0.8024817813765183</v>
      </c>
    </row>
    <row r="378" spans="1:11" ht="12.75">
      <c r="A378" s="833" t="s">
        <v>269</v>
      </c>
      <c r="B378" s="834"/>
      <c r="C378" s="835"/>
      <c r="D378" s="116">
        <v>20</v>
      </c>
      <c r="E378" s="28">
        <v>830000</v>
      </c>
      <c r="F378" s="28">
        <v>205000</v>
      </c>
      <c r="G378" s="364">
        <v>172000</v>
      </c>
      <c r="H378" s="364">
        <v>154220.32</v>
      </c>
      <c r="I378" s="360">
        <f t="shared" si="22"/>
        <v>17779.679999999993</v>
      </c>
      <c r="J378" s="360">
        <f t="shared" si="23"/>
        <v>33000</v>
      </c>
      <c r="K378" s="439">
        <f t="shared" si="24"/>
        <v>0.752294243902439</v>
      </c>
    </row>
    <row r="379" spans="1:11" ht="14.25" customHeight="1" hidden="1">
      <c r="A379" s="813" t="s">
        <v>490</v>
      </c>
      <c r="B379" s="814"/>
      <c r="C379" s="814"/>
      <c r="D379" s="68">
        <v>56</v>
      </c>
      <c r="E379" s="28">
        <f>E380</f>
        <v>0</v>
      </c>
      <c r="F379" s="28">
        <f>F380</f>
        <v>0</v>
      </c>
      <c r="G379" s="364">
        <f>G380</f>
        <v>0</v>
      </c>
      <c r="H379" s="364">
        <f>H380</f>
        <v>0</v>
      </c>
      <c r="I379" s="360">
        <f t="shared" si="22"/>
        <v>0</v>
      </c>
      <c r="J379" s="360">
        <f t="shared" si="23"/>
        <v>0</v>
      </c>
      <c r="K379" s="439" t="e">
        <f t="shared" si="24"/>
        <v>#DIV/0!</v>
      </c>
    </row>
    <row r="380" spans="1:11" ht="14.25" customHeight="1" hidden="1">
      <c r="A380" s="452"/>
      <c r="B380" s="125"/>
      <c r="C380" s="2" t="s">
        <v>410</v>
      </c>
      <c r="D380" s="68"/>
      <c r="E380" s="28">
        <v>0</v>
      </c>
      <c r="F380" s="28">
        <v>0</v>
      </c>
      <c r="G380" s="364">
        <v>0</v>
      </c>
      <c r="H380" s="364">
        <v>0</v>
      </c>
      <c r="I380" s="360">
        <f t="shared" si="22"/>
        <v>0</v>
      </c>
      <c r="J380" s="360">
        <f t="shared" si="23"/>
        <v>0</v>
      </c>
      <c r="K380" s="439" t="e">
        <f t="shared" si="24"/>
        <v>#DIV/0!</v>
      </c>
    </row>
    <row r="381" spans="1:11" ht="13.5" customHeight="1" hidden="1">
      <c r="A381" s="452"/>
      <c r="B381" s="125"/>
      <c r="C381" s="2" t="s">
        <v>270</v>
      </c>
      <c r="D381" s="68"/>
      <c r="E381" s="28">
        <v>0</v>
      </c>
      <c r="F381" s="28">
        <v>0</v>
      </c>
      <c r="G381" s="364">
        <v>0</v>
      </c>
      <c r="H381" s="364">
        <v>0</v>
      </c>
      <c r="I381" s="360">
        <f t="shared" si="22"/>
        <v>0</v>
      </c>
      <c r="J381" s="360">
        <f t="shared" si="23"/>
        <v>0</v>
      </c>
      <c r="K381" s="439" t="e">
        <f t="shared" si="24"/>
        <v>#DIV/0!</v>
      </c>
    </row>
    <row r="382" spans="1:11" ht="14.25" customHeight="1" hidden="1">
      <c r="A382" s="452"/>
      <c r="B382" s="125"/>
      <c r="C382" s="4" t="s">
        <v>408</v>
      </c>
      <c r="D382" s="68"/>
      <c r="E382" s="28">
        <v>0</v>
      </c>
      <c r="F382" s="28">
        <v>0</v>
      </c>
      <c r="G382" s="364">
        <v>0</v>
      </c>
      <c r="H382" s="364">
        <v>0</v>
      </c>
      <c r="I382" s="360">
        <f t="shared" si="22"/>
        <v>0</v>
      </c>
      <c r="J382" s="360">
        <f t="shared" si="23"/>
        <v>0</v>
      </c>
      <c r="K382" s="439" t="e">
        <f t="shared" si="24"/>
        <v>#DIV/0!</v>
      </c>
    </row>
    <row r="383" spans="1:11" ht="15.75" customHeight="1" hidden="1">
      <c r="A383" s="802" t="s">
        <v>469</v>
      </c>
      <c r="B383" s="803"/>
      <c r="C383" s="803"/>
      <c r="D383" s="68">
        <v>70</v>
      </c>
      <c r="E383" s="28"/>
      <c r="F383" s="28"/>
      <c r="G383" s="364"/>
      <c r="H383" s="364"/>
      <c r="I383" s="360">
        <f t="shared" si="22"/>
        <v>0</v>
      </c>
      <c r="J383" s="360">
        <f t="shared" si="23"/>
        <v>0</v>
      </c>
      <c r="K383" s="439" t="e">
        <f t="shared" si="24"/>
        <v>#DIV/0!</v>
      </c>
    </row>
    <row r="384" spans="1:11" ht="15" customHeight="1" hidden="1">
      <c r="A384" s="452"/>
      <c r="B384" s="125"/>
      <c r="C384" s="2" t="s">
        <v>410</v>
      </c>
      <c r="D384" s="116"/>
      <c r="E384" s="28"/>
      <c r="F384" s="28"/>
      <c r="G384" s="364"/>
      <c r="H384" s="364"/>
      <c r="I384" s="360">
        <f t="shared" si="22"/>
        <v>0</v>
      </c>
      <c r="J384" s="360">
        <f t="shared" si="23"/>
        <v>0</v>
      </c>
      <c r="K384" s="439" t="e">
        <f t="shared" si="24"/>
        <v>#DIV/0!</v>
      </c>
    </row>
    <row r="385" spans="1:11" ht="15" customHeight="1" hidden="1">
      <c r="A385" s="452"/>
      <c r="B385" s="125"/>
      <c r="C385" s="2" t="s">
        <v>270</v>
      </c>
      <c r="D385" s="116"/>
      <c r="E385" s="28"/>
      <c r="F385" s="28"/>
      <c r="G385" s="364"/>
      <c r="H385" s="364"/>
      <c r="I385" s="360">
        <f t="shared" si="22"/>
        <v>0</v>
      </c>
      <c r="J385" s="360">
        <f t="shared" si="23"/>
        <v>0</v>
      </c>
      <c r="K385" s="439" t="e">
        <f t="shared" si="24"/>
        <v>#DIV/0!</v>
      </c>
    </row>
    <row r="386" spans="1:11" ht="14.25" customHeight="1">
      <c r="A386" s="817" t="s">
        <v>395</v>
      </c>
      <c r="B386" s="818"/>
      <c r="C386" s="818"/>
      <c r="D386" s="80" t="s">
        <v>394</v>
      </c>
      <c r="E386" s="28"/>
      <c r="F386" s="28"/>
      <c r="G386" s="364"/>
      <c r="H386" s="364"/>
      <c r="I386" s="360">
        <f t="shared" si="22"/>
        <v>0</v>
      </c>
      <c r="J386" s="360">
        <f t="shared" si="23"/>
        <v>0</v>
      </c>
      <c r="K386" s="439"/>
    </row>
    <row r="387" spans="1:11" ht="15.75" customHeight="1" hidden="1">
      <c r="A387" s="847" t="s">
        <v>260</v>
      </c>
      <c r="B387" s="848"/>
      <c r="C387" s="848"/>
      <c r="D387" s="116">
        <v>51</v>
      </c>
      <c r="E387" s="39">
        <f>E388+E398</f>
        <v>6946000</v>
      </c>
      <c r="F387" s="39">
        <f>F388+F398</f>
        <v>1233000</v>
      </c>
      <c r="G387" s="365">
        <f>G388+G398</f>
        <v>785000</v>
      </c>
      <c r="H387" s="365">
        <f>H388+H398</f>
        <v>785000</v>
      </c>
      <c r="I387" s="360">
        <f t="shared" si="22"/>
        <v>0</v>
      </c>
      <c r="J387" s="360">
        <f t="shared" si="23"/>
        <v>448000</v>
      </c>
      <c r="K387" s="439">
        <f t="shared" si="24"/>
        <v>0.6366585563665855</v>
      </c>
    </row>
    <row r="388" spans="1:11" s="131" customFormat="1" ht="15.75" customHeight="1">
      <c r="A388" s="469"/>
      <c r="B388" s="849" t="s">
        <v>413</v>
      </c>
      <c r="C388" s="849"/>
      <c r="D388" s="130" t="s">
        <v>433</v>
      </c>
      <c r="E388" s="132">
        <f>E389+E390</f>
        <v>1766000</v>
      </c>
      <c r="F388" s="132">
        <f>F389+F390</f>
        <v>655000</v>
      </c>
      <c r="G388" s="388">
        <f>G389+G390</f>
        <v>463000</v>
      </c>
      <c r="H388" s="388">
        <f>H389+H390</f>
        <v>463000</v>
      </c>
      <c r="I388" s="360">
        <f t="shared" si="22"/>
        <v>0</v>
      </c>
      <c r="J388" s="388">
        <f t="shared" si="23"/>
        <v>192000</v>
      </c>
      <c r="K388" s="388">
        <f t="shared" si="24"/>
        <v>0.7068702290076336</v>
      </c>
    </row>
    <row r="389" spans="1:11" s="131" customFormat="1" ht="14.25" customHeight="1">
      <c r="A389" s="469"/>
      <c r="B389" s="839" t="s">
        <v>441</v>
      </c>
      <c r="C389" s="840"/>
      <c r="D389" s="133">
        <v>51</v>
      </c>
      <c r="E389" s="28">
        <v>1684000</v>
      </c>
      <c r="F389" s="28">
        <v>573000</v>
      </c>
      <c r="G389" s="364">
        <v>463000</v>
      </c>
      <c r="H389" s="364">
        <v>463000</v>
      </c>
      <c r="I389" s="360">
        <f t="shared" si="22"/>
        <v>0</v>
      </c>
      <c r="J389" s="360">
        <f t="shared" si="23"/>
        <v>110000</v>
      </c>
      <c r="K389" s="439">
        <f t="shared" si="24"/>
        <v>0.8080279232111692</v>
      </c>
    </row>
    <row r="390" spans="1:11" s="131" customFormat="1" ht="15.75" customHeight="1">
      <c r="A390" s="469"/>
      <c r="B390" s="839" t="s">
        <v>442</v>
      </c>
      <c r="C390" s="840"/>
      <c r="D390" s="133">
        <v>51</v>
      </c>
      <c r="E390" s="28">
        <f>E396+E397</f>
        <v>82000</v>
      </c>
      <c r="F390" s="28">
        <f>F396+F397</f>
        <v>82000</v>
      </c>
      <c r="G390" s="364">
        <f>G396+G397</f>
        <v>0</v>
      </c>
      <c r="H390" s="364">
        <f>H396+H397</f>
        <v>0</v>
      </c>
      <c r="I390" s="360">
        <f t="shared" si="22"/>
        <v>0</v>
      </c>
      <c r="J390" s="360">
        <f t="shared" si="23"/>
        <v>82000</v>
      </c>
      <c r="K390" s="439">
        <f t="shared" si="24"/>
        <v>0</v>
      </c>
    </row>
    <row r="391" spans="1:11" s="131" customFormat="1" ht="19.5" customHeight="1" hidden="1">
      <c r="A391" s="469"/>
      <c r="B391" s="122" t="s">
        <v>344</v>
      </c>
      <c r="C391" s="123"/>
      <c r="D391" s="124"/>
      <c r="E391" s="28">
        <f>E392+E393+E394</f>
        <v>0</v>
      </c>
      <c r="F391" s="28">
        <f>F392+F393+F394</f>
        <v>0</v>
      </c>
      <c r="G391" s="364">
        <f>G392+G393+G394</f>
        <v>0</v>
      </c>
      <c r="H391" s="364">
        <f>H392+H393+H394</f>
        <v>0</v>
      </c>
      <c r="I391" s="360">
        <f t="shared" si="22"/>
        <v>0</v>
      </c>
      <c r="J391" s="360">
        <f t="shared" si="23"/>
        <v>0</v>
      </c>
      <c r="K391" s="439" t="e">
        <f t="shared" si="24"/>
        <v>#DIV/0!</v>
      </c>
    </row>
    <row r="392" spans="1:11" s="131" customFormat="1" ht="13.5" customHeight="1" hidden="1">
      <c r="A392" s="470"/>
      <c r="B392" s="126"/>
      <c r="C392" s="2" t="s">
        <v>410</v>
      </c>
      <c r="D392" s="124"/>
      <c r="E392" s="28">
        <v>0</v>
      </c>
      <c r="F392" s="28">
        <v>0</v>
      </c>
      <c r="G392" s="364">
        <v>0</v>
      </c>
      <c r="H392" s="364">
        <v>0</v>
      </c>
      <c r="I392" s="360">
        <f t="shared" si="22"/>
        <v>0</v>
      </c>
      <c r="J392" s="360">
        <f t="shared" si="23"/>
        <v>0</v>
      </c>
      <c r="K392" s="439" t="e">
        <f t="shared" si="24"/>
        <v>#DIV/0!</v>
      </c>
    </row>
    <row r="393" spans="1:11" s="131" customFormat="1" ht="14.25" customHeight="1" hidden="1">
      <c r="A393" s="470"/>
      <c r="B393" s="126"/>
      <c r="C393" s="2" t="s">
        <v>270</v>
      </c>
      <c r="D393" s="124"/>
      <c r="E393" s="28">
        <v>0</v>
      </c>
      <c r="F393" s="28">
        <v>0</v>
      </c>
      <c r="G393" s="364">
        <v>0</v>
      </c>
      <c r="H393" s="364">
        <v>0</v>
      </c>
      <c r="I393" s="360">
        <f t="shared" si="22"/>
        <v>0</v>
      </c>
      <c r="J393" s="360">
        <f t="shared" si="23"/>
        <v>0</v>
      </c>
      <c r="K393" s="439" t="e">
        <f t="shared" si="24"/>
        <v>#DIV/0!</v>
      </c>
    </row>
    <row r="394" spans="1:11" s="131" customFormat="1" ht="13.5" customHeight="1" hidden="1">
      <c r="A394" s="470"/>
      <c r="B394" s="125"/>
      <c r="C394" s="4" t="s">
        <v>408</v>
      </c>
      <c r="D394" s="124"/>
      <c r="E394" s="28">
        <v>0</v>
      </c>
      <c r="F394" s="28">
        <v>0</v>
      </c>
      <c r="G394" s="364">
        <v>0</v>
      </c>
      <c r="H394" s="364">
        <v>0</v>
      </c>
      <c r="I394" s="360">
        <f t="shared" si="22"/>
        <v>0</v>
      </c>
      <c r="J394" s="360">
        <f t="shared" si="23"/>
        <v>0</v>
      </c>
      <c r="K394" s="439" t="e">
        <f t="shared" si="24"/>
        <v>#DIV/0!</v>
      </c>
    </row>
    <row r="395" spans="1:11" s="131" customFormat="1" ht="18" customHeight="1" hidden="1">
      <c r="A395" s="469"/>
      <c r="B395" s="122" t="s">
        <v>282</v>
      </c>
      <c r="C395" s="273"/>
      <c r="D395" s="124"/>
      <c r="E395" s="28">
        <f>E396+E397</f>
        <v>82000</v>
      </c>
      <c r="F395" s="28">
        <f>F396+F397</f>
        <v>82000</v>
      </c>
      <c r="G395" s="364">
        <f>G396+G397</f>
        <v>0</v>
      </c>
      <c r="H395" s="364">
        <f>H396+H397</f>
        <v>0</v>
      </c>
      <c r="I395" s="360">
        <f t="shared" si="22"/>
        <v>0</v>
      </c>
      <c r="J395" s="360">
        <f t="shared" si="23"/>
        <v>82000</v>
      </c>
      <c r="K395" s="439">
        <f t="shared" si="24"/>
        <v>0</v>
      </c>
    </row>
    <row r="396" spans="1:11" s="131" customFormat="1" ht="13.5" customHeight="1">
      <c r="A396" s="470"/>
      <c r="B396" s="126"/>
      <c r="C396" s="2" t="s">
        <v>410</v>
      </c>
      <c r="D396" s="124"/>
      <c r="E396" s="28">
        <v>82000</v>
      </c>
      <c r="F396" s="28">
        <v>82000</v>
      </c>
      <c r="G396" s="364"/>
      <c r="H396" s="364"/>
      <c r="I396" s="360">
        <f t="shared" si="22"/>
        <v>0</v>
      </c>
      <c r="J396" s="360">
        <f t="shared" si="23"/>
        <v>82000</v>
      </c>
      <c r="K396" s="439">
        <f t="shared" si="24"/>
        <v>0</v>
      </c>
    </row>
    <row r="397" spans="1:11" s="131" customFormat="1" ht="14.25" customHeight="1">
      <c r="A397" s="470"/>
      <c r="B397" s="126"/>
      <c r="C397" s="2" t="s">
        <v>270</v>
      </c>
      <c r="D397" s="124"/>
      <c r="E397" s="28"/>
      <c r="F397" s="28"/>
      <c r="G397" s="364"/>
      <c r="H397" s="364"/>
      <c r="I397" s="360">
        <f aca="true" t="shared" si="29" ref="I397:I460">G397-H397</f>
        <v>0</v>
      </c>
      <c r="J397" s="360">
        <f aca="true" t="shared" si="30" ref="J397:J460">F397-G397</f>
        <v>0</v>
      </c>
      <c r="K397" s="439"/>
    </row>
    <row r="398" spans="1:11" s="131" customFormat="1" ht="15.75" customHeight="1">
      <c r="A398" s="471"/>
      <c r="B398" s="846" t="s">
        <v>414</v>
      </c>
      <c r="C398" s="846"/>
      <c r="D398" s="130" t="s">
        <v>434</v>
      </c>
      <c r="E398" s="132">
        <f>E399+E400</f>
        <v>5180000</v>
      </c>
      <c r="F398" s="132">
        <f>F399+F400</f>
        <v>578000</v>
      </c>
      <c r="G398" s="388">
        <f>G399+G400</f>
        <v>322000</v>
      </c>
      <c r="H398" s="388">
        <f>H399+H400</f>
        <v>322000</v>
      </c>
      <c r="I398" s="360">
        <f t="shared" si="29"/>
        <v>0</v>
      </c>
      <c r="J398" s="388">
        <f t="shared" si="30"/>
        <v>256000</v>
      </c>
      <c r="K398" s="388">
        <f aca="true" t="shared" si="31" ref="K398:K460">H398/F398</f>
        <v>0.5570934256055363</v>
      </c>
    </row>
    <row r="399" spans="1:11" s="131" customFormat="1" ht="15.75" customHeight="1">
      <c r="A399" s="469"/>
      <c r="B399" s="741" t="s">
        <v>441</v>
      </c>
      <c r="C399" s="742"/>
      <c r="D399" s="133">
        <v>51</v>
      </c>
      <c r="E399" s="28">
        <v>4090000</v>
      </c>
      <c r="F399" s="28">
        <v>538000</v>
      </c>
      <c r="G399" s="364">
        <v>322000</v>
      </c>
      <c r="H399" s="364">
        <v>322000</v>
      </c>
      <c r="I399" s="360">
        <f t="shared" si="29"/>
        <v>0</v>
      </c>
      <c r="J399" s="360">
        <f t="shared" si="30"/>
        <v>216000</v>
      </c>
      <c r="K399" s="439">
        <f t="shared" si="31"/>
        <v>0.5985130111524164</v>
      </c>
    </row>
    <row r="400" spans="1:11" s="131" customFormat="1" ht="15.75" customHeight="1">
      <c r="A400" s="471"/>
      <c r="B400" s="839" t="s">
        <v>442</v>
      </c>
      <c r="C400" s="840"/>
      <c r="D400" s="116">
        <v>51</v>
      </c>
      <c r="E400" s="28">
        <f>E401+E405</f>
        <v>1090000</v>
      </c>
      <c r="F400" s="28">
        <f>F401+F405</f>
        <v>40000</v>
      </c>
      <c r="G400" s="364">
        <f>G401+G405</f>
        <v>0</v>
      </c>
      <c r="H400" s="364">
        <f>H401+H405</f>
        <v>0</v>
      </c>
      <c r="I400" s="360">
        <f t="shared" si="29"/>
        <v>0</v>
      </c>
      <c r="J400" s="360">
        <f t="shared" si="30"/>
        <v>40000</v>
      </c>
      <c r="K400" s="439">
        <f t="shared" si="31"/>
        <v>0</v>
      </c>
    </row>
    <row r="401" spans="1:11" s="131" customFormat="1" ht="13.5" customHeight="1">
      <c r="A401" s="469"/>
      <c r="B401" s="122" t="s">
        <v>344</v>
      </c>
      <c r="C401" s="123"/>
      <c r="D401" s="124"/>
      <c r="E401" s="28">
        <f>E402+E403+E404</f>
        <v>805000</v>
      </c>
      <c r="F401" s="28">
        <f>F402+F403+F404</f>
        <v>40000</v>
      </c>
      <c r="G401" s="364">
        <f>G402+G403+G404</f>
        <v>0</v>
      </c>
      <c r="H401" s="364">
        <f>H402+H403+H404</f>
        <v>0</v>
      </c>
      <c r="I401" s="360">
        <f t="shared" si="29"/>
        <v>0</v>
      </c>
      <c r="J401" s="360">
        <f t="shared" si="30"/>
        <v>40000</v>
      </c>
      <c r="K401" s="439">
        <f t="shared" si="31"/>
        <v>0</v>
      </c>
    </row>
    <row r="402" spans="1:11" s="131" customFormat="1" ht="12" customHeight="1">
      <c r="A402" s="470"/>
      <c r="B402" s="126"/>
      <c r="C402" s="2" t="s">
        <v>410</v>
      </c>
      <c r="D402" s="124"/>
      <c r="E402" s="28">
        <v>805000</v>
      </c>
      <c r="F402" s="28">
        <v>40000</v>
      </c>
      <c r="G402" s="364"/>
      <c r="H402" s="364"/>
      <c r="I402" s="360">
        <f t="shared" si="29"/>
        <v>0</v>
      </c>
      <c r="J402" s="360">
        <f t="shared" si="30"/>
        <v>40000</v>
      </c>
      <c r="K402" s="439">
        <f t="shared" si="31"/>
        <v>0</v>
      </c>
    </row>
    <row r="403" spans="1:11" s="131" customFormat="1" ht="12.75" customHeight="1" hidden="1">
      <c r="A403" s="470"/>
      <c r="B403" s="126"/>
      <c r="C403" s="2" t="s">
        <v>270</v>
      </c>
      <c r="D403" s="124"/>
      <c r="E403" s="28">
        <v>0</v>
      </c>
      <c r="F403" s="28">
        <v>0</v>
      </c>
      <c r="G403" s="364">
        <v>0</v>
      </c>
      <c r="H403" s="364">
        <v>0</v>
      </c>
      <c r="I403" s="360">
        <f t="shared" si="29"/>
        <v>0</v>
      </c>
      <c r="J403" s="360">
        <f t="shared" si="30"/>
        <v>0</v>
      </c>
      <c r="K403" s="439" t="e">
        <f t="shared" si="31"/>
        <v>#DIV/0!</v>
      </c>
    </row>
    <row r="404" spans="1:11" s="131" customFormat="1" ht="14.25" customHeight="1" hidden="1">
      <c r="A404" s="470"/>
      <c r="B404" s="125"/>
      <c r="C404" s="4" t="s">
        <v>408</v>
      </c>
      <c r="D404" s="124"/>
      <c r="E404" s="28">
        <v>0</v>
      </c>
      <c r="F404" s="28">
        <v>0</v>
      </c>
      <c r="G404" s="364">
        <v>0</v>
      </c>
      <c r="H404" s="364">
        <v>0</v>
      </c>
      <c r="I404" s="360">
        <f t="shared" si="29"/>
        <v>0</v>
      </c>
      <c r="J404" s="360">
        <f t="shared" si="30"/>
        <v>0</v>
      </c>
      <c r="K404" s="439" t="e">
        <f t="shared" si="31"/>
        <v>#DIV/0!</v>
      </c>
    </row>
    <row r="405" spans="1:11" s="131" customFormat="1" ht="12.75" customHeight="1">
      <c r="A405" s="469"/>
      <c r="B405" s="122" t="s">
        <v>282</v>
      </c>
      <c r="C405" s="273"/>
      <c r="D405" s="124"/>
      <c r="E405" s="28">
        <f>E406+E407</f>
        <v>285000</v>
      </c>
      <c r="F405" s="28">
        <f>F406+F407</f>
        <v>0</v>
      </c>
      <c r="G405" s="364">
        <f>G406+G407</f>
        <v>0</v>
      </c>
      <c r="H405" s="364">
        <f>H406+H407</f>
        <v>0</v>
      </c>
      <c r="I405" s="360">
        <f t="shared" si="29"/>
        <v>0</v>
      </c>
      <c r="J405" s="360">
        <f t="shared" si="30"/>
        <v>0</v>
      </c>
      <c r="K405" s="439"/>
    </row>
    <row r="406" spans="1:11" s="131" customFormat="1" ht="15" customHeight="1">
      <c r="A406" s="470"/>
      <c r="B406" s="126"/>
      <c r="C406" s="2" t="s">
        <v>410</v>
      </c>
      <c r="D406" s="124"/>
      <c r="E406" s="28">
        <v>285000</v>
      </c>
      <c r="F406" s="28"/>
      <c r="G406" s="364"/>
      <c r="H406" s="364"/>
      <c r="I406" s="360">
        <f t="shared" si="29"/>
        <v>0</v>
      </c>
      <c r="J406" s="360">
        <f t="shared" si="30"/>
        <v>0</v>
      </c>
      <c r="K406" s="439"/>
    </row>
    <row r="407" spans="1:11" s="131" customFormat="1" ht="15" customHeight="1" hidden="1">
      <c r="A407" s="470"/>
      <c r="B407" s="126"/>
      <c r="C407" s="2" t="s">
        <v>270</v>
      </c>
      <c r="D407" s="124"/>
      <c r="E407" s="28">
        <v>0</v>
      </c>
      <c r="F407" s="28">
        <v>0</v>
      </c>
      <c r="G407" s="364">
        <v>0</v>
      </c>
      <c r="H407" s="364">
        <v>0</v>
      </c>
      <c r="I407" s="360">
        <f t="shared" si="29"/>
        <v>0</v>
      </c>
      <c r="J407" s="360">
        <f t="shared" si="30"/>
        <v>0</v>
      </c>
      <c r="K407" s="439" t="e">
        <f t="shared" si="31"/>
        <v>#DIV/0!</v>
      </c>
    </row>
    <row r="408" spans="1:11" ht="14.25" customHeight="1">
      <c r="A408" s="472"/>
      <c r="B408" s="846" t="s">
        <v>545</v>
      </c>
      <c r="C408" s="846"/>
      <c r="D408" s="69" t="s">
        <v>435</v>
      </c>
      <c r="E408" s="134">
        <f>E410+E411</f>
        <v>4850000</v>
      </c>
      <c r="F408" s="134">
        <f>F410+F411</f>
        <v>983000</v>
      </c>
      <c r="G408" s="389">
        <f>G410+G411</f>
        <v>982260</v>
      </c>
      <c r="H408" s="389">
        <f>H410+H411</f>
        <v>982260</v>
      </c>
      <c r="I408" s="360">
        <f t="shared" si="29"/>
        <v>0</v>
      </c>
      <c r="J408" s="389">
        <f t="shared" si="30"/>
        <v>740</v>
      </c>
      <c r="K408" s="389">
        <f t="shared" si="31"/>
        <v>0.9992472024415056</v>
      </c>
    </row>
    <row r="409" spans="1:11" ht="12.75" customHeight="1">
      <c r="A409" s="836" t="s">
        <v>388</v>
      </c>
      <c r="B409" s="837"/>
      <c r="C409" s="838"/>
      <c r="D409" s="74">
        <v>59</v>
      </c>
      <c r="E409" s="101">
        <f>E410+E411</f>
        <v>4850000</v>
      </c>
      <c r="F409" s="101">
        <f>F410+F411</f>
        <v>983000</v>
      </c>
      <c r="G409" s="378">
        <f>G410+G411</f>
        <v>982260</v>
      </c>
      <c r="H409" s="378">
        <f>H410+H411</f>
        <v>982260</v>
      </c>
      <c r="I409" s="360">
        <f t="shared" si="29"/>
        <v>0</v>
      </c>
      <c r="J409" s="360">
        <f t="shared" si="30"/>
        <v>740</v>
      </c>
      <c r="K409" s="378">
        <f t="shared" si="31"/>
        <v>0.9992472024415056</v>
      </c>
    </row>
    <row r="410" spans="1:11" ht="15.75" customHeight="1">
      <c r="A410" s="462"/>
      <c r="B410" s="841" t="s">
        <v>304</v>
      </c>
      <c r="C410" s="842"/>
      <c r="D410" s="74" t="s">
        <v>305</v>
      </c>
      <c r="E410" s="28">
        <v>920000</v>
      </c>
      <c r="F410" s="28"/>
      <c r="G410" s="364"/>
      <c r="H410" s="364"/>
      <c r="I410" s="360">
        <f t="shared" si="29"/>
        <v>0</v>
      </c>
      <c r="J410" s="360">
        <f t="shared" si="30"/>
        <v>0</v>
      </c>
      <c r="K410" s="439"/>
    </row>
    <row r="411" spans="1:11" ht="15.75" customHeight="1">
      <c r="A411" s="462"/>
      <c r="B411" s="841" t="s">
        <v>306</v>
      </c>
      <c r="C411" s="842"/>
      <c r="D411" s="74" t="s">
        <v>307</v>
      </c>
      <c r="E411" s="28">
        <v>3930000</v>
      </c>
      <c r="F411" s="28">
        <v>983000</v>
      </c>
      <c r="G411" s="364">
        <v>982260</v>
      </c>
      <c r="H411" s="364">
        <v>982260</v>
      </c>
      <c r="I411" s="360">
        <f t="shared" si="29"/>
        <v>0</v>
      </c>
      <c r="J411" s="360">
        <f t="shared" si="30"/>
        <v>740</v>
      </c>
      <c r="K411" s="439">
        <f t="shared" si="31"/>
        <v>0.9992472024415056</v>
      </c>
    </row>
    <row r="412" spans="1:11" ht="14.25" customHeight="1">
      <c r="A412" s="817" t="s">
        <v>395</v>
      </c>
      <c r="B412" s="818"/>
      <c r="C412" s="818"/>
      <c r="D412" s="80" t="s">
        <v>394</v>
      </c>
      <c r="E412" s="21">
        <v>0</v>
      </c>
      <c r="F412" s="21">
        <v>0</v>
      </c>
      <c r="G412" s="357">
        <v>0</v>
      </c>
      <c r="H412" s="357">
        <v>0</v>
      </c>
      <c r="I412" s="360">
        <f t="shared" si="29"/>
        <v>0</v>
      </c>
      <c r="J412" s="360">
        <f t="shared" si="30"/>
        <v>0</v>
      </c>
      <c r="K412" s="439"/>
    </row>
    <row r="413" spans="1:11" s="73" customFormat="1" ht="17.25" customHeight="1">
      <c r="A413" s="843" t="s">
        <v>448</v>
      </c>
      <c r="B413" s="844"/>
      <c r="C413" s="845"/>
      <c r="D413" s="71" t="s">
        <v>309</v>
      </c>
      <c r="E413" s="72">
        <f>E414+E420+E421+E418</f>
        <v>75330000</v>
      </c>
      <c r="F413" s="72">
        <f>F414+F420+F421+F418</f>
        <v>20675000</v>
      </c>
      <c r="G413" s="371">
        <f>G414+G420+G421+G418</f>
        <v>17034435</v>
      </c>
      <c r="H413" s="371">
        <f>H414+H420+H421+H418</f>
        <v>16869718.95</v>
      </c>
      <c r="I413" s="360">
        <f t="shared" si="29"/>
        <v>164716.05000000075</v>
      </c>
      <c r="J413" s="371">
        <f t="shared" si="30"/>
        <v>3640565</v>
      </c>
      <c r="K413" s="371">
        <f t="shared" si="31"/>
        <v>0.8159477122128174</v>
      </c>
    </row>
    <row r="414" spans="1:11" ht="12.75">
      <c r="A414" s="811" t="s">
        <v>252</v>
      </c>
      <c r="B414" s="812"/>
      <c r="C414" s="812"/>
      <c r="D414" s="74" t="s">
        <v>253</v>
      </c>
      <c r="E414" s="14">
        <f>E415+E416+E417+E419</f>
        <v>69893000</v>
      </c>
      <c r="F414" s="14">
        <f>F415+F416+F417+F419</f>
        <v>20225000</v>
      </c>
      <c r="G414" s="356">
        <f>G415+G416+G417+G419</f>
        <v>16866435</v>
      </c>
      <c r="H414" s="356">
        <f>H415+H416+H417+H419</f>
        <v>16731969.879999999</v>
      </c>
      <c r="I414" s="360">
        <f t="shared" si="29"/>
        <v>134465.12000000104</v>
      </c>
      <c r="J414" s="360">
        <f t="shared" si="30"/>
        <v>3358565</v>
      </c>
      <c r="K414" s="439">
        <f t="shared" si="31"/>
        <v>0.8272914650185413</v>
      </c>
    </row>
    <row r="415" spans="1:11" ht="12.75">
      <c r="A415" s="833" t="s">
        <v>268</v>
      </c>
      <c r="B415" s="834"/>
      <c r="C415" s="835"/>
      <c r="D415" s="74">
        <v>10</v>
      </c>
      <c r="E415" s="14">
        <f aca="true" t="shared" si="32" ref="E415:H416">E424</f>
        <v>15000000</v>
      </c>
      <c r="F415" s="14">
        <f t="shared" si="32"/>
        <v>3933000</v>
      </c>
      <c r="G415" s="356">
        <f t="shared" si="32"/>
        <v>3425000</v>
      </c>
      <c r="H415" s="356">
        <f t="shared" si="32"/>
        <v>3418121.42</v>
      </c>
      <c r="I415" s="360">
        <f t="shared" si="29"/>
        <v>6878.5800000000745</v>
      </c>
      <c r="J415" s="360">
        <f t="shared" si="30"/>
        <v>508000</v>
      </c>
      <c r="K415" s="439">
        <f t="shared" si="31"/>
        <v>0.869087571828121</v>
      </c>
    </row>
    <row r="416" spans="1:11" ht="12.75">
      <c r="A416" s="833" t="s">
        <v>269</v>
      </c>
      <c r="B416" s="834"/>
      <c r="C416" s="835"/>
      <c r="D416" s="68">
        <v>20</v>
      </c>
      <c r="E416" s="14">
        <f t="shared" si="32"/>
        <v>9900000</v>
      </c>
      <c r="F416" s="14">
        <f t="shared" si="32"/>
        <v>3101000</v>
      </c>
      <c r="G416" s="356">
        <f t="shared" si="32"/>
        <v>2100000</v>
      </c>
      <c r="H416" s="356">
        <f t="shared" si="32"/>
        <v>2052150.47</v>
      </c>
      <c r="I416" s="360">
        <f t="shared" si="29"/>
        <v>47849.53000000003</v>
      </c>
      <c r="J416" s="360">
        <f t="shared" si="30"/>
        <v>1001000</v>
      </c>
      <c r="K416" s="439">
        <f t="shared" si="31"/>
        <v>0.6617705482102547</v>
      </c>
    </row>
    <row r="417" spans="1:11" ht="12.75">
      <c r="A417" s="836" t="s">
        <v>260</v>
      </c>
      <c r="B417" s="837"/>
      <c r="C417" s="838"/>
      <c r="D417" s="74" t="s">
        <v>261</v>
      </c>
      <c r="E417" s="14">
        <f>E426+E439</f>
        <v>44653000</v>
      </c>
      <c r="F417" s="14">
        <f>F426+F439</f>
        <v>13126000</v>
      </c>
      <c r="G417" s="356">
        <f>G426+G439</f>
        <v>11286435</v>
      </c>
      <c r="H417" s="356">
        <f>H426+H439</f>
        <v>11230166.03</v>
      </c>
      <c r="I417" s="360">
        <f t="shared" si="29"/>
        <v>56268.97000000067</v>
      </c>
      <c r="J417" s="360">
        <f t="shared" si="30"/>
        <v>1839565</v>
      </c>
      <c r="K417" s="439">
        <f t="shared" si="31"/>
        <v>0.8555665115038854</v>
      </c>
    </row>
    <row r="418" spans="1:11" ht="12.75">
      <c r="A418" s="813" t="s">
        <v>546</v>
      </c>
      <c r="B418" s="814"/>
      <c r="C418" s="814"/>
      <c r="D418" s="74">
        <v>56</v>
      </c>
      <c r="E418" s="14">
        <f>E428</f>
        <v>5392000</v>
      </c>
      <c r="F418" s="14">
        <f>F428</f>
        <v>450000</v>
      </c>
      <c r="G418" s="356">
        <f>G428</f>
        <v>168000</v>
      </c>
      <c r="H418" s="356">
        <f>H428</f>
        <v>158467.62</v>
      </c>
      <c r="I418" s="360">
        <f t="shared" si="29"/>
        <v>9532.380000000005</v>
      </c>
      <c r="J418" s="360">
        <f t="shared" si="30"/>
        <v>282000</v>
      </c>
      <c r="K418" s="439">
        <f t="shared" si="31"/>
        <v>0.35215026666666666</v>
      </c>
    </row>
    <row r="419" spans="1:11" ht="12.75">
      <c r="A419" s="829" t="s">
        <v>271</v>
      </c>
      <c r="B419" s="830"/>
      <c r="C419" s="830"/>
      <c r="D419" s="74">
        <v>57</v>
      </c>
      <c r="E419" s="14">
        <f>E432</f>
        <v>340000</v>
      </c>
      <c r="F419" s="14">
        <f>F432</f>
        <v>65000</v>
      </c>
      <c r="G419" s="356">
        <f>G432</f>
        <v>55000</v>
      </c>
      <c r="H419" s="356">
        <f>H432</f>
        <v>31531.96</v>
      </c>
      <c r="I419" s="360">
        <f t="shared" si="29"/>
        <v>23468.04</v>
      </c>
      <c r="J419" s="360">
        <f t="shared" si="30"/>
        <v>10000</v>
      </c>
      <c r="K419" s="439">
        <f t="shared" si="31"/>
        <v>0.4851070769230769</v>
      </c>
    </row>
    <row r="420" spans="1:11" ht="15" customHeight="1">
      <c r="A420" s="802" t="s">
        <v>469</v>
      </c>
      <c r="B420" s="803"/>
      <c r="C420" s="803"/>
      <c r="D420" s="68">
        <v>70</v>
      </c>
      <c r="E420" s="14">
        <f>E435</f>
        <v>45000</v>
      </c>
      <c r="F420" s="14">
        <f>F435</f>
        <v>0</v>
      </c>
      <c r="G420" s="356">
        <f>G435</f>
        <v>0</v>
      </c>
      <c r="H420" s="356">
        <f>H435</f>
        <v>0</v>
      </c>
      <c r="I420" s="360">
        <f t="shared" si="29"/>
        <v>0</v>
      </c>
      <c r="J420" s="360">
        <f t="shared" si="30"/>
        <v>0</v>
      </c>
      <c r="K420" s="439"/>
    </row>
    <row r="421" spans="1:11" ht="15" customHeight="1">
      <c r="A421" s="817" t="s">
        <v>395</v>
      </c>
      <c r="B421" s="818"/>
      <c r="C421" s="818"/>
      <c r="D421" s="80" t="s">
        <v>394</v>
      </c>
      <c r="E421" s="59">
        <f>E438</f>
        <v>0</v>
      </c>
      <c r="F421" s="59">
        <f>F438</f>
        <v>0</v>
      </c>
      <c r="G421" s="366">
        <f>G438</f>
        <v>0</v>
      </c>
      <c r="H421" s="366">
        <f>H438</f>
        <v>-20718.55</v>
      </c>
      <c r="I421" s="360">
        <f t="shared" si="29"/>
        <v>20718.55</v>
      </c>
      <c r="J421" s="360">
        <f t="shared" si="30"/>
        <v>0</v>
      </c>
      <c r="K421" s="439"/>
    </row>
    <row r="422" spans="1:11" ht="15.75" customHeight="1">
      <c r="A422" s="826" t="s">
        <v>385</v>
      </c>
      <c r="B422" s="827"/>
      <c r="C422" s="827"/>
      <c r="D422" s="135" t="s">
        <v>436</v>
      </c>
      <c r="E422" s="136">
        <f>E424+E425+E426+E428+E432+E435</f>
        <v>74880000</v>
      </c>
      <c r="F422" s="136">
        <f>F424+F425+F426+F428+F432+F435</f>
        <v>20549000</v>
      </c>
      <c r="G422" s="390">
        <f>G424+G425+G426+G428+G432+G435</f>
        <v>16960164</v>
      </c>
      <c r="H422" s="390">
        <f>H424+H425+H426+H428+H432+H435</f>
        <v>16816166.5</v>
      </c>
      <c r="I422" s="360">
        <f t="shared" si="29"/>
        <v>143997.5</v>
      </c>
      <c r="J422" s="390">
        <f t="shared" si="30"/>
        <v>3588836</v>
      </c>
      <c r="K422" s="390">
        <f t="shared" si="31"/>
        <v>0.8183447613022532</v>
      </c>
    </row>
    <row r="423" spans="1:11" ht="15.75" customHeight="1">
      <c r="A423" s="811" t="s">
        <v>252</v>
      </c>
      <c r="B423" s="812"/>
      <c r="C423" s="812"/>
      <c r="D423" s="74" t="s">
        <v>253</v>
      </c>
      <c r="E423" s="39">
        <f>E424+E425+E426+E432</f>
        <v>69443000</v>
      </c>
      <c r="F423" s="39">
        <f>F424+F425+F426+F432</f>
        <v>20099000</v>
      </c>
      <c r="G423" s="365">
        <f>G424+G425+G426+G432</f>
        <v>16792164</v>
      </c>
      <c r="H423" s="365">
        <f>H424+H425+H426+H432</f>
        <v>16657698.879999999</v>
      </c>
      <c r="I423" s="360">
        <f t="shared" si="29"/>
        <v>134465.12000000104</v>
      </c>
      <c r="J423" s="360">
        <f t="shared" si="30"/>
        <v>3306836</v>
      </c>
      <c r="K423" s="439">
        <f t="shared" si="31"/>
        <v>0.82878247076969</v>
      </c>
    </row>
    <row r="424" spans="1:11" ht="14.25" customHeight="1">
      <c r="A424" s="473" t="s">
        <v>268</v>
      </c>
      <c r="B424" s="336"/>
      <c r="C424" s="336"/>
      <c r="D424" s="318">
        <v>10</v>
      </c>
      <c r="E424" s="28">
        <v>15000000</v>
      </c>
      <c r="F424" s="28">
        <v>3933000</v>
      </c>
      <c r="G424" s="364">
        <v>3425000</v>
      </c>
      <c r="H424" s="364">
        <v>3418121.42</v>
      </c>
      <c r="I424" s="360">
        <f t="shared" si="29"/>
        <v>6878.5800000000745</v>
      </c>
      <c r="J424" s="360">
        <f t="shared" si="30"/>
        <v>508000</v>
      </c>
      <c r="K424" s="439">
        <f t="shared" si="31"/>
        <v>0.869087571828121</v>
      </c>
    </row>
    <row r="425" spans="1:11" ht="15.75" customHeight="1">
      <c r="A425" s="457" t="s">
        <v>269</v>
      </c>
      <c r="B425" s="336"/>
      <c r="C425" s="336"/>
      <c r="D425" s="318">
        <v>20</v>
      </c>
      <c r="E425" s="28">
        <v>9900000</v>
      </c>
      <c r="F425" s="28">
        <v>3101000</v>
      </c>
      <c r="G425" s="364">
        <v>2100000</v>
      </c>
      <c r="H425" s="364">
        <v>2052150.47</v>
      </c>
      <c r="I425" s="360">
        <f t="shared" si="29"/>
        <v>47849.53000000003</v>
      </c>
      <c r="J425" s="360">
        <f t="shared" si="30"/>
        <v>1001000</v>
      </c>
      <c r="K425" s="439">
        <f t="shared" si="31"/>
        <v>0.6617705482102547</v>
      </c>
    </row>
    <row r="426" spans="1:11" ht="15" customHeight="1">
      <c r="A426" s="452" t="s">
        <v>260</v>
      </c>
      <c r="B426" s="76"/>
      <c r="C426" s="77"/>
      <c r="D426" s="94">
        <v>51</v>
      </c>
      <c r="E426" s="39">
        <f>E427</f>
        <v>44203000</v>
      </c>
      <c r="F426" s="39">
        <f>F427</f>
        <v>13000000</v>
      </c>
      <c r="G426" s="365">
        <f>G427</f>
        <v>11212164</v>
      </c>
      <c r="H426" s="365">
        <f>H427</f>
        <v>11155895.03</v>
      </c>
      <c r="I426" s="360">
        <f t="shared" si="29"/>
        <v>56268.97000000067</v>
      </c>
      <c r="J426" s="360">
        <f t="shared" si="30"/>
        <v>1787836</v>
      </c>
      <c r="K426" s="439">
        <f t="shared" si="31"/>
        <v>0.8581457715384615</v>
      </c>
    </row>
    <row r="427" spans="1:11" ht="12.75" customHeight="1">
      <c r="A427" s="452"/>
      <c r="B427" s="828" t="s">
        <v>311</v>
      </c>
      <c r="C427" s="828"/>
      <c r="D427" s="68">
        <v>51</v>
      </c>
      <c r="E427" s="28">
        <f>E135</f>
        <v>44203000</v>
      </c>
      <c r="F427" s="28">
        <f>F135</f>
        <v>13000000</v>
      </c>
      <c r="G427" s="364">
        <f>G135</f>
        <v>11212164</v>
      </c>
      <c r="H427" s="364">
        <v>11155895.03</v>
      </c>
      <c r="I427" s="360">
        <f t="shared" si="29"/>
        <v>56268.97000000067</v>
      </c>
      <c r="J427" s="360">
        <f t="shared" si="30"/>
        <v>1787836</v>
      </c>
      <c r="K427" s="439">
        <f t="shared" si="31"/>
        <v>0.8581457715384615</v>
      </c>
    </row>
    <row r="428" spans="1:11" ht="14.25" customHeight="1">
      <c r="A428" s="813" t="s">
        <v>546</v>
      </c>
      <c r="B428" s="814"/>
      <c r="C428" s="814"/>
      <c r="D428" s="94">
        <v>56</v>
      </c>
      <c r="E428" s="28">
        <f>E429+E431+E430</f>
        <v>5392000</v>
      </c>
      <c r="F428" s="28">
        <f>F429+F431+F430</f>
        <v>450000</v>
      </c>
      <c r="G428" s="364">
        <f>G429+G431+G430</f>
        <v>168000</v>
      </c>
      <c r="H428" s="364">
        <f>H429+H431+H430</f>
        <v>158467.62</v>
      </c>
      <c r="I428" s="360">
        <f t="shared" si="29"/>
        <v>9532.380000000005</v>
      </c>
      <c r="J428" s="360">
        <f t="shared" si="30"/>
        <v>282000</v>
      </c>
      <c r="K428" s="439">
        <f t="shared" si="31"/>
        <v>0.35215026666666666</v>
      </c>
    </row>
    <row r="429" spans="1:11" ht="13.5" customHeight="1">
      <c r="A429" s="452"/>
      <c r="B429" s="125"/>
      <c r="C429" s="2" t="s">
        <v>410</v>
      </c>
      <c r="D429" s="68"/>
      <c r="E429" s="28">
        <v>2020000</v>
      </c>
      <c r="F429" s="28">
        <v>435000</v>
      </c>
      <c r="G429" s="364">
        <v>168000</v>
      </c>
      <c r="H429" s="364">
        <v>158467.62</v>
      </c>
      <c r="I429" s="360">
        <f t="shared" si="29"/>
        <v>9532.380000000005</v>
      </c>
      <c r="J429" s="360">
        <f t="shared" si="30"/>
        <v>267000</v>
      </c>
      <c r="K429" s="439">
        <f t="shared" si="31"/>
        <v>0.36429337931034483</v>
      </c>
    </row>
    <row r="430" spans="1:11" ht="13.5" customHeight="1">
      <c r="A430" s="452"/>
      <c r="B430" s="125"/>
      <c r="C430" s="2" t="s">
        <v>270</v>
      </c>
      <c r="D430" s="68"/>
      <c r="E430" s="21">
        <v>15000</v>
      </c>
      <c r="F430" s="21">
        <v>15000</v>
      </c>
      <c r="G430" s="357"/>
      <c r="H430" s="357"/>
      <c r="I430" s="360">
        <f t="shared" si="29"/>
        <v>0</v>
      </c>
      <c r="J430" s="360">
        <f t="shared" si="30"/>
        <v>15000</v>
      </c>
      <c r="K430" s="439">
        <f t="shared" si="31"/>
        <v>0</v>
      </c>
    </row>
    <row r="431" spans="1:11" ht="14.25" customHeight="1">
      <c r="A431" s="452"/>
      <c r="B431" s="125"/>
      <c r="C431" s="4" t="s">
        <v>535</v>
      </c>
      <c r="D431" s="68"/>
      <c r="E431" s="28">
        <v>3357000</v>
      </c>
      <c r="F431" s="28"/>
      <c r="G431" s="364"/>
      <c r="H431" s="364"/>
      <c r="I431" s="360">
        <f t="shared" si="29"/>
        <v>0</v>
      </c>
      <c r="J431" s="360">
        <f t="shared" si="30"/>
        <v>0</v>
      </c>
      <c r="K431" s="439"/>
    </row>
    <row r="432" spans="1:11" ht="12.75">
      <c r="A432" s="829" t="s">
        <v>271</v>
      </c>
      <c r="B432" s="830"/>
      <c r="C432" s="830"/>
      <c r="D432" s="334">
        <v>57</v>
      </c>
      <c r="E432" s="39">
        <f>E433+E434</f>
        <v>340000</v>
      </c>
      <c r="F432" s="39">
        <f>F433+F434</f>
        <v>65000</v>
      </c>
      <c r="G432" s="365">
        <f>G433+G434</f>
        <v>55000</v>
      </c>
      <c r="H432" s="365">
        <f>H433+H434</f>
        <v>31531.96</v>
      </c>
      <c r="I432" s="360">
        <f t="shared" si="29"/>
        <v>23468.04</v>
      </c>
      <c r="J432" s="360">
        <f t="shared" si="30"/>
        <v>10000</v>
      </c>
      <c r="K432" s="439">
        <f t="shared" si="31"/>
        <v>0.4851070769230769</v>
      </c>
    </row>
    <row r="433" spans="1:11" ht="15" customHeight="1">
      <c r="A433" s="451"/>
      <c r="B433" s="20"/>
      <c r="C433" s="95" t="s">
        <v>315</v>
      </c>
      <c r="D433" s="74" t="s">
        <v>292</v>
      </c>
      <c r="E433" s="28">
        <v>220000</v>
      </c>
      <c r="F433" s="28">
        <v>55000</v>
      </c>
      <c r="G433" s="364">
        <v>55000</v>
      </c>
      <c r="H433" s="364">
        <v>31531.96</v>
      </c>
      <c r="I433" s="360">
        <f t="shared" si="29"/>
        <v>23468.04</v>
      </c>
      <c r="J433" s="360">
        <f t="shared" si="30"/>
        <v>0</v>
      </c>
      <c r="K433" s="439">
        <f t="shared" si="31"/>
        <v>0.5733083636363636</v>
      </c>
    </row>
    <row r="434" spans="1:11" ht="14.25" customHeight="1">
      <c r="A434" s="451"/>
      <c r="B434" s="20"/>
      <c r="C434" s="95" t="s">
        <v>316</v>
      </c>
      <c r="D434" s="74" t="s">
        <v>294</v>
      </c>
      <c r="E434" s="28">
        <v>120000</v>
      </c>
      <c r="F434" s="28">
        <v>10000</v>
      </c>
      <c r="G434" s="364"/>
      <c r="H434" s="364"/>
      <c r="I434" s="360">
        <f t="shared" si="29"/>
        <v>0</v>
      </c>
      <c r="J434" s="360">
        <f t="shared" si="30"/>
        <v>10000</v>
      </c>
      <c r="K434" s="439">
        <f t="shared" si="31"/>
        <v>0</v>
      </c>
    </row>
    <row r="435" spans="1:11" ht="15" customHeight="1">
      <c r="A435" s="802" t="s">
        <v>469</v>
      </c>
      <c r="B435" s="803"/>
      <c r="C435" s="803"/>
      <c r="D435" s="94">
        <v>70</v>
      </c>
      <c r="E435" s="28">
        <f>E436+E437</f>
        <v>45000</v>
      </c>
      <c r="F435" s="28">
        <f>F436+F437</f>
        <v>0</v>
      </c>
      <c r="G435" s="364">
        <f>G436+G437</f>
        <v>0</v>
      </c>
      <c r="H435" s="364">
        <f>H436+H437</f>
        <v>0</v>
      </c>
      <c r="I435" s="360">
        <f t="shared" si="29"/>
        <v>0</v>
      </c>
      <c r="J435" s="360">
        <f t="shared" si="30"/>
        <v>0</v>
      </c>
      <c r="K435" s="439"/>
    </row>
    <row r="436" spans="1:11" ht="12.75" customHeight="1">
      <c r="A436" s="452"/>
      <c r="B436" s="125"/>
      <c r="C436" s="2" t="s">
        <v>410</v>
      </c>
      <c r="D436" s="116"/>
      <c r="E436" s="28">
        <v>45000</v>
      </c>
      <c r="F436" s="28"/>
      <c r="G436" s="364"/>
      <c r="H436" s="364"/>
      <c r="I436" s="360">
        <f t="shared" si="29"/>
        <v>0</v>
      </c>
      <c r="J436" s="360">
        <f t="shared" si="30"/>
        <v>0</v>
      </c>
      <c r="K436" s="439"/>
    </row>
    <row r="437" spans="1:11" ht="15" customHeight="1">
      <c r="A437" s="452"/>
      <c r="B437" s="125"/>
      <c r="C437" s="2" t="s">
        <v>270</v>
      </c>
      <c r="D437" s="116"/>
      <c r="E437" s="28"/>
      <c r="F437" s="28"/>
      <c r="G437" s="364"/>
      <c r="H437" s="364"/>
      <c r="I437" s="360">
        <f t="shared" si="29"/>
        <v>0</v>
      </c>
      <c r="J437" s="360">
        <f t="shared" si="30"/>
        <v>0</v>
      </c>
      <c r="K437" s="439"/>
    </row>
    <row r="438" spans="1:11" ht="14.25" customHeight="1">
      <c r="A438" s="817" t="s">
        <v>395</v>
      </c>
      <c r="B438" s="818"/>
      <c r="C438" s="818"/>
      <c r="D438" s="260" t="s">
        <v>277</v>
      </c>
      <c r="E438" s="28"/>
      <c r="F438" s="28"/>
      <c r="G438" s="364"/>
      <c r="H438" s="364">
        <v>-20718.55</v>
      </c>
      <c r="I438" s="360">
        <f t="shared" si="29"/>
        <v>20718.55</v>
      </c>
      <c r="J438" s="360">
        <f t="shared" si="30"/>
        <v>0</v>
      </c>
      <c r="K438" s="439"/>
    </row>
    <row r="439" spans="1:11" ht="18" customHeight="1">
      <c r="A439" s="831" t="s">
        <v>386</v>
      </c>
      <c r="B439" s="832"/>
      <c r="C439" s="832"/>
      <c r="D439" s="65" t="s">
        <v>437</v>
      </c>
      <c r="E439" s="134">
        <f>E440</f>
        <v>450000</v>
      </c>
      <c r="F439" s="134">
        <f>F440</f>
        <v>126000</v>
      </c>
      <c r="G439" s="389">
        <f>G440</f>
        <v>74271</v>
      </c>
      <c r="H439" s="389">
        <f>H440</f>
        <v>74271</v>
      </c>
      <c r="I439" s="360">
        <f t="shared" si="29"/>
        <v>0</v>
      </c>
      <c r="J439" s="389">
        <f t="shared" si="30"/>
        <v>51729</v>
      </c>
      <c r="K439" s="389">
        <f t="shared" si="31"/>
        <v>0.589452380952381</v>
      </c>
    </row>
    <row r="440" spans="1:11" ht="15.75" customHeight="1">
      <c r="A440" s="452" t="s">
        <v>260</v>
      </c>
      <c r="B440" s="76"/>
      <c r="C440" s="77"/>
      <c r="D440" s="69">
        <v>51</v>
      </c>
      <c r="E440" s="28">
        <f>E441+E442</f>
        <v>450000</v>
      </c>
      <c r="F440" s="28">
        <f>F441+F442</f>
        <v>126000</v>
      </c>
      <c r="G440" s="364">
        <f>G441+G442</f>
        <v>74271</v>
      </c>
      <c r="H440" s="364">
        <f>H441+H442</f>
        <v>74271</v>
      </c>
      <c r="I440" s="360">
        <f t="shared" si="29"/>
        <v>0</v>
      </c>
      <c r="J440" s="360">
        <f t="shared" si="30"/>
        <v>51729</v>
      </c>
      <c r="K440" s="439">
        <f t="shared" si="31"/>
        <v>0.589452380952381</v>
      </c>
    </row>
    <row r="441" spans="1:11" ht="15.75" customHeight="1">
      <c r="A441" s="471"/>
      <c r="B441" s="44" t="s">
        <v>441</v>
      </c>
      <c r="C441" s="44"/>
      <c r="D441" s="116">
        <v>51</v>
      </c>
      <c r="E441" s="28">
        <v>450000</v>
      </c>
      <c r="F441" s="28">
        <v>126000</v>
      </c>
      <c r="G441" s="364">
        <v>74271</v>
      </c>
      <c r="H441" s="364">
        <v>74271</v>
      </c>
      <c r="I441" s="360">
        <f t="shared" si="29"/>
        <v>0</v>
      </c>
      <c r="J441" s="360">
        <f t="shared" si="30"/>
        <v>51729</v>
      </c>
      <c r="K441" s="439">
        <f t="shared" si="31"/>
        <v>0.589452380952381</v>
      </c>
    </row>
    <row r="442" spans="1:11" ht="15.75" customHeight="1">
      <c r="A442" s="471"/>
      <c r="B442" s="44" t="s">
        <v>442</v>
      </c>
      <c r="C442" s="44"/>
      <c r="D442" s="116">
        <v>51</v>
      </c>
      <c r="E442" s="28"/>
      <c r="F442" s="28"/>
      <c r="G442" s="364"/>
      <c r="H442" s="364"/>
      <c r="I442" s="360">
        <f t="shared" si="29"/>
        <v>0</v>
      </c>
      <c r="J442" s="360">
        <f t="shared" si="30"/>
        <v>0</v>
      </c>
      <c r="K442" s="439"/>
    </row>
    <row r="443" spans="1:11" s="73" customFormat="1" ht="25.5" customHeight="1">
      <c r="A443" s="819" t="s">
        <v>447</v>
      </c>
      <c r="B443" s="820"/>
      <c r="C443" s="820"/>
      <c r="D443" s="138" t="s">
        <v>544</v>
      </c>
      <c r="E443" s="137">
        <f>E444</f>
        <v>8190000</v>
      </c>
      <c r="F443" s="137">
        <f>F444</f>
        <v>350000</v>
      </c>
      <c r="G443" s="391">
        <f>G444</f>
        <v>350000</v>
      </c>
      <c r="H443" s="391">
        <f>H444</f>
        <v>0</v>
      </c>
      <c r="I443" s="360">
        <f t="shared" si="29"/>
        <v>350000</v>
      </c>
      <c r="J443" s="391">
        <f t="shared" si="30"/>
        <v>0</v>
      </c>
      <c r="K443" s="391">
        <f t="shared" si="31"/>
        <v>0</v>
      </c>
    </row>
    <row r="444" spans="1:11" ht="16.5" customHeight="1">
      <c r="A444" s="452" t="s">
        <v>389</v>
      </c>
      <c r="B444" s="76"/>
      <c r="C444" s="77"/>
      <c r="D444" s="68">
        <v>55</v>
      </c>
      <c r="E444" s="28">
        <v>8190000</v>
      </c>
      <c r="F444" s="28">
        <v>350000</v>
      </c>
      <c r="G444" s="364">
        <v>350000</v>
      </c>
      <c r="H444" s="364"/>
      <c r="I444" s="360">
        <f t="shared" si="29"/>
        <v>350000</v>
      </c>
      <c r="J444" s="360">
        <f t="shared" si="30"/>
        <v>0</v>
      </c>
      <c r="K444" s="439">
        <f t="shared" si="31"/>
        <v>0</v>
      </c>
    </row>
    <row r="445" spans="1:11" ht="15" customHeight="1" hidden="1">
      <c r="A445" s="458"/>
      <c r="B445" s="821"/>
      <c r="C445" s="821"/>
      <c r="D445" s="68"/>
      <c r="E445" s="28"/>
      <c r="F445" s="28"/>
      <c r="G445" s="364"/>
      <c r="H445" s="364"/>
      <c r="I445" s="360">
        <f t="shared" si="29"/>
        <v>0</v>
      </c>
      <c r="J445" s="360">
        <f t="shared" si="30"/>
        <v>0</v>
      </c>
      <c r="K445" s="439" t="e">
        <f t="shared" si="31"/>
        <v>#DIV/0!</v>
      </c>
    </row>
    <row r="446" spans="1:11" ht="15" customHeight="1">
      <c r="A446" s="819" t="s">
        <v>467</v>
      </c>
      <c r="B446" s="820"/>
      <c r="C446" s="820"/>
      <c r="D446" s="138">
        <v>74.02</v>
      </c>
      <c r="E446" s="137">
        <f>E447+E451</f>
        <v>0</v>
      </c>
      <c r="F446" s="137">
        <f>F447+F451</f>
        <v>0</v>
      </c>
      <c r="G446" s="391">
        <f>G447+G451</f>
        <v>0</v>
      </c>
      <c r="H446" s="391">
        <f>H447+H451</f>
        <v>0</v>
      </c>
      <c r="I446" s="360">
        <f t="shared" si="29"/>
        <v>0</v>
      </c>
      <c r="J446" s="391">
        <f t="shared" si="30"/>
        <v>0</v>
      </c>
      <c r="K446" s="439"/>
    </row>
    <row r="447" spans="1:11" ht="15" customHeight="1">
      <c r="A447" s="813" t="s">
        <v>546</v>
      </c>
      <c r="B447" s="814"/>
      <c r="C447" s="814"/>
      <c r="D447" s="68">
        <v>56</v>
      </c>
      <c r="E447" s="28">
        <f>E448+E449+E450</f>
        <v>0</v>
      </c>
      <c r="F447" s="28">
        <f>F448+F449+F450</f>
        <v>0</v>
      </c>
      <c r="G447" s="364">
        <f>G448+G449+G450</f>
        <v>0</v>
      </c>
      <c r="H447" s="364">
        <f>H448+H449+H450</f>
        <v>0</v>
      </c>
      <c r="I447" s="360">
        <f t="shared" si="29"/>
        <v>0</v>
      </c>
      <c r="J447" s="360">
        <f t="shared" si="30"/>
        <v>0</v>
      </c>
      <c r="K447" s="439"/>
    </row>
    <row r="448" spans="1:11" ht="15" customHeight="1" hidden="1">
      <c r="A448" s="452"/>
      <c r="B448" s="125"/>
      <c r="C448" s="2" t="s">
        <v>410</v>
      </c>
      <c r="D448" s="68"/>
      <c r="E448" s="28">
        <v>0</v>
      </c>
      <c r="F448" s="28">
        <v>0</v>
      </c>
      <c r="G448" s="364">
        <v>0</v>
      </c>
      <c r="H448" s="364">
        <v>0</v>
      </c>
      <c r="I448" s="360">
        <f t="shared" si="29"/>
        <v>0</v>
      </c>
      <c r="J448" s="360">
        <f t="shared" si="30"/>
        <v>0</v>
      </c>
      <c r="K448" s="439"/>
    </row>
    <row r="449" spans="1:11" ht="15" customHeight="1" hidden="1">
      <c r="A449" s="452"/>
      <c r="B449" s="125"/>
      <c r="C449" s="2" t="s">
        <v>270</v>
      </c>
      <c r="D449" s="68"/>
      <c r="E449" s="28">
        <v>0</v>
      </c>
      <c r="F449" s="28">
        <v>0</v>
      </c>
      <c r="G449" s="364">
        <v>0</v>
      </c>
      <c r="H449" s="364">
        <v>0</v>
      </c>
      <c r="I449" s="360">
        <f t="shared" si="29"/>
        <v>0</v>
      </c>
      <c r="J449" s="360">
        <f t="shared" si="30"/>
        <v>0</v>
      </c>
      <c r="K449" s="439"/>
    </row>
    <row r="450" spans="1:11" ht="15" customHeight="1" hidden="1">
      <c r="A450" s="452"/>
      <c r="B450" s="125"/>
      <c r="C450" s="4" t="s">
        <v>408</v>
      </c>
      <c r="D450" s="68"/>
      <c r="E450" s="28">
        <v>0</v>
      </c>
      <c r="F450" s="28">
        <v>0</v>
      </c>
      <c r="G450" s="364">
        <v>0</v>
      </c>
      <c r="H450" s="364">
        <v>0</v>
      </c>
      <c r="I450" s="360">
        <f t="shared" si="29"/>
        <v>0</v>
      </c>
      <c r="J450" s="360">
        <f t="shared" si="30"/>
        <v>0</v>
      </c>
      <c r="K450" s="439"/>
    </row>
    <row r="451" spans="1:11" ht="17.25" customHeight="1">
      <c r="A451" s="802" t="s">
        <v>469</v>
      </c>
      <c r="B451" s="803"/>
      <c r="C451" s="803"/>
      <c r="D451" s="68">
        <v>70</v>
      </c>
      <c r="E451" s="28">
        <f>E452+E453</f>
        <v>0</v>
      </c>
      <c r="F451" s="28">
        <f>F452+F453</f>
        <v>0</v>
      </c>
      <c r="G451" s="364">
        <f>G452+G453</f>
        <v>0</v>
      </c>
      <c r="H451" s="364">
        <f>H452+H453</f>
        <v>0</v>
      </c>
      <c r="I451" s="360">
        <f t="shared" si="29"/>
        <v>0</v>
      </c>
      <c r="J451" s="360">
        <f t="shared" si="30"/>
        <v>0</v>
      </c>
      <c r="K451" s="439"/>
    </row>
    <row r="452" spans="1:11" ht="15" customHeight="1" hidden="1">
      <c r="A452" s="452"/>
      <c r="B452" s="125"/>
      <c r="C452" s="2" t="s">
        <v>410</v>
      </c>
      <c r="D452" s="116"/>
      <c r="E452" s="28">
        <v>0</v>
      </c>
      <c r="F452" s="28">
        <v>0</v>
      </c>
      <c r="G452" s="364">
        <v>0</v>
      </c>
      <c r="H452" s="364">
        <v>0</v>
      </c>
      <c r="I452" s="360">
        <f t="shared" si="29"/>
        <v>0</v>
      </c>
      <c r="J452" s="360">
        <f t="shared" si="30"/>
        <v>0</v>
      </c>
      <c r="K452" s="439" t="e">
        <f t="shared" si="31"/>
        <v>#DIV/0!</v>
      </c>
    </row>
    <row r="453" spans="1:11" ht="12.75" hidden="1">
      <c r="A453" s="452"/>
      <c r="B453" s="125"/>
      <c r="C453" s="2" t="s">
        <v>270</v>
      </c>
      <c r="D453" s="116"/>
      <c r="E453" s="28">
        <v>0</v>
      </c>
      <c r="F453" s="28">
        <v>0</v>
      </c>
      <c r="G453" s="364">
        <v>0</v>
      </c>
      <c r="H453" s="364">
        <v>0</v>
      </c>
      <c r="I453" s="360">
        <f t="shared" si="29"/>
        <v>0</v>
      </c>
      <c r="J453" s="360">
        <f t="shared" si="30"/>
        <v>0</v>
      </c>
      <c r="K453" s="439" t="e">
        <f t="shared" si="31"/>
        <v>#DIV/0!</v>
      </c>
    </row>
    <row r="454" spans="1:11" ht="12.75">
      <c r="A454" s="819" t="s">
        <v>446</v>
      </c>
      <c r="B454" s="820"/>
      <c r="C454" s="820"/>
      <c r="D454" s="85" t="s">
        <v>320</v>
      </c>
      <c r="E454" s="137">
        <f>E455</f>
        <v>239000</v>
      </c>
      <c r="F454" s="137">
        <f aca="true" t="shared" si="33" ref="F454:H456">F455</f>
        <v>196000</v>
      </c>
      <c r="G454" s="391">
        <f t="shared" si="33"/>
        <v>178000</v>
      </c>
      <c r="H454" s="391">
        <f t="shared" si="33"/>
        <v>178000</v>
      </c>
      <c r="I454" s="360">
        <f t="shared" si="29"/>
        <v>0</v>
      </c>
      <c r="J454" s="391">
        <f t="shared" si="30"/>
        <v>18000</v>
      </c>
      <c r="K454" s="391">
        <f t="shared" si="31"/>
        <v>0.9081632653061225</v>
      </c>
    </row>
    <row r="455" spans="1:11" ht="12.75">
      <c r="A455" s="822" t="s">
        <v>429</v>
      </c>
      <c r="B455" s="823"/>
      <c r="C455" s="823"/>
      <c r="D455" s="65" t="s">
        <v>438</v>
      </c>
      <c r="E455" s="132">
        <f>E456</f>
        <v>239000</v>
      </c>
      <c r="F455" s="132">
        <f t="shared" si="33"/>
        <v>196000</v>
      </c>
      <c r="G455" s="388">
        <f t="shared" si="33"/>
        <v>178000</v>
      </c>
      <c r="H455" s="388">
        <f t="shared" si="33"/>
        <v>178000</v>
      </c>
      <c r="I455" s="360">
        <f t="shared" si="29"/>
        <v>0</v>
      </c>
      <c r="J455" s="360">
        <f t="shared" si="30"/>
        <v>18000</v>
      </c>
      <c r="K455" s="439">
        <f t="shared" si="31"/>
        <v>0.9081632653061225</v>
      </c>
    </row>
    <row r="456" spans="1:11" ht="12.75">
      <c r="A456" s="811" t="s">
        <v>387</v>
      </c>
      <c r="B456" s="812"/>
      <c r="C456" s="812"/>
      <c r="D456" s="74" t="s">
        <v>253</v>
      </c>
      <c r="E456" s="88">
        <f>E457</f>
        <v>239000</v>
      </c>
      <c r="F456" s="88">
        <f t="shared" si="33"/>
        <v>196000</v>
      </c>
      <c r="G456" s="375">
        <f t="shared" si="33"/>
        <v>178000</v>
      </c>
      <c r="H456" s="375">
        <f t="shared" si="33"/>
        <v>178000</v>
      </c>
      <c r="I456" s="360">
        <f t="shared" si="29"/>
        <v>0</v>
      </c>
      <c r="J456" s="360">
        <f t="shared" si="30"/>
        <v>18000</v>
      </c>
      <c r="K456" s="439">
        <f t="shared" si="31"/>
        <v>0.9081632653061225</v>
      </c>
    </row>
    <row r="457" spans="1:11" ht="15" customHeight="1">
      <c r="A457" s="452" t="s">
        <v>260</v>
      </c>
      <c r="B457" s="76"/>
      <c r="C457" s="77"/>
      <c r="D457" s="69">
        <v>51</v>
      </c>
      <c r="E457" s="28">
        <f>E138</f>
        <v>239000</v>
      </c>
      <c r="F457" s="28">
        <f>F138</f>
        <v>196000</v>
      </c>
      <c r="G457" s="364">
        <f>G138</f>
        <v>178000</v>
      </c>
      <c r="H457" s="364">
        <f>H138</f>
        <v>178000</v>
      </c>
      <c r="I457" s="360">
        <f t="shared" si="29"/>
        <v>0</v>
      </c>
      <c r="J457" s="360">
        <f t="shared" si="30"/>
        <v>18000</v>
      </c>
      <c r="K457" s="439">
        <f t="shared" si="31"/>
        <v>0.9081632653061225</v>
      </c>
    </row>
    <row r="458" spans="1:11" s="73" customFormat="1" ht="17.25" customHeight="1">
      <c r="A458" s="824" t="s">
        <v>514</v>
      </c>
      <c r="B458" s="825"/>
      <c r="C458" s="825"/>
      <c r="D458" s="71" t="s">
        <v>321</v>
      </c>
      <c r="E458" s="72">
        <f>E472+E490+E493</f>
        <v>35998000</v>
      </c>
      <c r="F458" s="72">
        <f>F472+F490+F493</f>
        <v>4548000</v>
      </c>
      <c r="G458" s="371">
        <f>G472+G490+G493</f>
        <v>2513426.54</v>
      </c>
      <c r="H458" s="371">
        <f>H472+H490+H493</f>
        <v>2501866.74</v>
      </c>
      <c r="I458" s="360">
        <f t="shared" si="29"/>
        <v>11559.799999999814</v>
      </c>
      <c r="J458" s="391">
        <f t="shared" si="30"/>
        <v>2034573.46</v>
      </c>
      <c r="K458" s="371">
        <f t="shared" si="31"/>
        <v>0.5501026253298154</v>
      </c>
    </row>
    <row r="459" spans="1:11" ht="15" customHeight="1">
      <c r="A459" s="811" t="s">
        <v>252</v>
      </c>
      <c r="B459" s="812"/>
      <c r="C459" s="812"/>
      <c r="D459" s="74" t="s">
        <v>253</v>
      </c>
      <c r="E459" s="14">
        <f>E460+E461+E462</f>
        <v>18079000</v>
      </c>
      <c r="F459" s="14">
        <f>F460+F461+F462</f>
        <v>2519000</v>
      </c>
      <c r="G459" s="356">
        <f>G460+G461+G462</f>
        <v>2348679.5</v>
      </c>
      <c r="H459" s="356">
        <f>H460+H461+H462</f>
        <v>2337119.7</v>
      </c>
      <c r="I459" s="360">
        <f t="shared" si="29"/>
        <v>11559.799999999814</v>
      </c>
      <c r="J459" s="360">
        <f t="shared" si="30"/>
        <v>170320.5</v>
      </c>
      <c r="K459" s="439">
        <f t="shared" si="31"/>
        <v>0.9277966256450974</v>
      </c>
    </row>
    <row r="460" spans="1:11" ht="12.75" customHeight="1">
      <c r="A460" s="458" t="s">
        <v>269</v>
      </c>
      <c r="B460" s="75"/>
      <c r="C460" s="75"/>
      <c r="D460" s="68">
        <v>20</v>
      </c>
      <c r="E460" s="14">
        <f>E474</f>
        <v>13779000</v>
      </c>
      <c r="F460" s="14">
        <f>F474</f>
        <v>1519000</v>
      </c>
      <c r="G460" s="356">
        <f>G474</f>
        <v>1480679.5</v>
      </c>
      <c r="H460" s="356">
        <f>H474</f>
        <v>1469119.7</v>
      </c>
      <c r="I460" s="360">
        <f t="shared" si="29"/>
        <v>11559.800000000047</v>
      </c>
      <c r="J460" s="360">
        <f t="shared" si="30"/>
        <v>38320.5</v>
      </c>
      <c r="K460" s="439">
        <f t="shared" si="31"/>
        <v>0.9671624094799209</v>
      </c>
    </row>
    <row r="461" spans="1:11" ht="14.25" customHeight="1">
      <c r="A461" s="799" t="s">
        <v>257</v>
      </c>
      <c r="B461" s="800"/>
      <c r="C461" s="800"/>
      <c r="D461" s="74" t="s">
        <v>258</v>
      </c>
      <c r="E461" s="14">
        <f>E491</f>
        <v>2300000</v>
      </c>
      <c r="F461" s="14">
        <f>F491</f>
        <v>500000</v>
      </c>
      <c r="G461" s="356">
        <f>G491</f>
        <v>493000</v>
      </c>
      <c r="H461" s="356">
        <f>H491</f>
        <v>493000</v>
      </c>
      <c r="I461" s="360">
        <f aca="true" t="shared" si="34" ref="I461:I524">G461-H461</f>
        <v>0</v>
      </c>
      <c r="J461" s="360">
        <f aca="true" t="shared" si="35" ref="J461:J524">F461-G461</f>
        <v>7000</v>
      </c>
      <c r="K461" s="439">
        <f aca="true" t="shared" si="36" ref="K461:K524">H461/F461</f>
        <v>0.986</v>
      </c>
    </row>
    <row r="462" spans="1:11" ht="13.5" customHeight="1">
      <c r="A462" s="452" t="s">
        <v>260</v>
      </c>
      <c r="B462" s="76"/>
      <c r="C462" s="77"/>
      <c r="D462" s="74" t="s">
        <v>261</v>
      </c>
      <c r="E462" s="14">
        <f>E494</f>
        <v>2000000</v>
      </c>
      <c r="F462" s="14">
        <f>F494</f>
        <v>500000</v>
      </c>
      <c r="G462" s="356">
        <f>G494</f>
        <v>375000</v>
      </c>
      <c r="H462" s="356">
        <f>H494</f>
        <v>375000</v>
      </c>
      <c r="I462" s="360">
        <f t="shared" si="34"/>
        <v>0</v>
      </c>
      <c r="J462" s="360">
        <f t="shared" si="35"/>
        <v>125000</v>
      </c>
      <c r="K462" s="439">
        <f t="shared" si="36"/>
        <v>0.75</v>
      </c>
    </row>
    <row r="463" spans="1:11" ht="12.75" customHeight="1">
      <c r="A463" s="813" t="s">
        <v>547</v>
      </c>
      <c r="B463" s="814"/>
      <c r="C463" s="814"/>
      <c r="D463" s="116">
        <v>56</v>
      </c>
      <c r="E463" s="21">
        <f>E478</f>
        <v>6519000</v>
      </c>
      <c r="F463" s="21">
        <f>F478</f>
        <v>1793000</v>
      </c>
      <c r="G463" s="357">
        <f>G478</f>
        <v>0</v>
      </c>
      <c r="H463" s="357">
        <f>H478</f>
        <v>0</v>
      </c>
      <c r="I463" s="360">
        <f t="shared" si="34"/>
        <v>0</v>
      </c>
      <c r="J463" s="360">
        <f t="shared" si="35"/>
        <v>1793000</v>
      </c>
      <c r="K463" s="439">
        <f t="shared" si="36"/>
        <v>0</v>
      </c>
    </row>
    <row r="464" spans="1:11" ht="13.5" customHeight="1">
      <c r="A464" s="802" t="s">
        <v>469</v>
      </c>
      <c r="B464" s="803"/>
      <c r="C464" s="803"/>
      <c r="D464" s="68">
        <v>70</v>
      </c>
      <c r="E464" s="21">
        <f>E482</f>
        <v>11400000</v>
      </c>
      <c r="F464" s="21">
        <f>F482</f>
        <v>236000</v>
      </c>
      <c r="G464" s="357">
        <f>G482</f>
        <v>164747.04</v>
      </c>
      <c r="H464" s="357">
        <f>H482</f>
        <v>164747.04</v>
      </c>
      <c r="I464" s="360">
        <f t="shared" si="34"/>
        <v>0</v>
      </c>
      <c r="J464" s="360">
        <f t="shared" si="35"/>
        <v>71252.95999999999</v>
      </c>
      <c r="K464" s="439">
        <f t="shared" si="36"/>
        <v>0.6980806779661017</v>
      </c>
    </row>
    <row r="465" spans="1:11" s="58" customFormat="1" ht="15" customHeight="1" hidden="1">
      <c r="A465" s="452"/>
      <c r="B465" s="125"/>
      <c r="C465" s="2" t="s">
        <v>410</v>
      </c>
      <c r="D465" s="68"/>
      <c r="E465" s="121"/>
      <c r="F465" s="121"/>
      <c r="G465" s="386"/>
      <c r="H465" s="386"/>
      <c r="I465" s="360">
        <f t="shared" si="34"/>
        <v>0</v>
      </c>
      <c r="J465" s="360">
        <f t="shared" si="35"/>
        <v>0</v>
      </c>
      <c r="K465" s="439" t="e">
        <f t="shared" si="36"/>
        <v>#DIV/0!</v>
      </c>
    </row>
    <row r="466" spans="1:11" ht="15" customHeight="1" hidden="1">
      <c r="A466" s="452"/>
      <c r="B466" s="125"/>
      <c r="C466" s="2" t="s">
        <v>270</v>
      </c>
      <c r="D466" s="68"/>
      <c r="E466" s="21"/>
      <c r="F466" s="21"/>
      <c r="G466" s="357"/>
      <c r="H466" s="357"/>
      <c r="I466" s="360">
        <f t="shared" si="34"/>
        <v>0</v>
      </c>
      <c r="J466" s="360">
        <f t="shared" si="35"/>
        <v>0</v>
      </c>
      <c r="K466" s="439" t="e">
        <f t="shared" si="36"/>
        <v>#DIV/0!</v>
      </c>
    </row>
    <row r="467" spans="1:11" ht="15" customHeight="1" hidden="1">
      <c r="A467" s="459" t="s">
        <v>510</v>
      </c>
      <c r="B467" s="20"/>
      <c r="C467" s="27"/>
      <c r="D467" s="68">
        <v>79</v>
      </c>
      <c r="E467" s="21">
        <f>E468</f>
        <v>0</v>
      </c>
      <c r="F467" s="21">
        <f>F468</f>
        <v>0</v>
      </c>
      <c r="G467" s="357">
        <f>G468</f>
        <v>0</v>
      </c>
      <c r="H467" s="357">
        <f>H468</f>
        <v>0</v>
      </c>
      <c r="I467" s="360">
        <f t="shared" si="34"/>
        <v>0</v>
      </c>
      <c r="J467" s="360">
        <f t="shared" si="35"/>
        <v>0</v>
      </c>
      <c r="K467" s="439" t="e">
        <f t="shared" si="36"/>
        <v>#DIV/0!</v>
      </c>
    </row>
    <row r="468" spans="1:11" ht="15" customHeight="1">
      <c r="A468" s="458" t="s">
        <v>266</v>
      </c>
      <c r="B468" s="67"/>
      <c r="C468" s="27"/>
      <c r="D468" s="79">
        <v>81</v>
      </c>
      <c r="E468" s="21">
        <f>E469+E470</f>
        <v>0</v>
      </c>
      <c r="F468" s="21">
        <f>F469+F470</f>
        <v>0</v>
      </c>
      <c r="G468" s="357">
        <f>G469+G470</f>
        <v>0</v>
      </c>
      <c r="H468" s="357">
        <f>H469+H470</f>
        <v>0</v>
      </c>
      <c r="I468" s="360">
        <f t="shared" si="34"/>
        <v>0</v>
      </c>
      <c r="J468" s="360">
        <f t="shared" si="35"/>
        <v>0</v>
      </c>
      <c r="K468" s="439"/>
    </row>
    <row r="469" spans="1:11" ht="15" customHeight="1" hidden="1">
      <c r="A469" s="459"/>
      <c r="B469" s="815" t="s">
        <v>488</v>
      </c>
      <c r="C469" s="816"/>
      <c r="D469" s="79">
        <v>81.02</v>
      </c>
      <c r="E469" s="21">
        <f aca="true" t="shared" si="37" ref="E469:H470">E487</f>
        <v>0</v>
      </c>
      <c r="F469" s="21">
        <f t="shared" si="37"/>
        <v>0</v>
      </c>
      <c r="G469" s="357">
        <f t="shared" si="37"/>
        <v>0</v>
      </c>
      <c r="H469" s="357">
        <f t="shared" si="37"/>
        <v>0</v>
      </c>
      <c r="I469" s="360">
        <f t="shared" si="34"/>
        <v>0</v>
      </c>
      <c r="J469" s="360">
        <f t="shared" si="35"/>
        <v>0</v>
      </c>
      <c r="K469" s="439"/>
    </row>
    <row r="470" spans="1:11" ht="15" customHeight="1" hidden="1">
      <c r="A470" s="459"/>
      <c r="B470" s="815" t="s">
        <v>494</v>
      </c>
      <c r="C470" s="816"/>
      <c r="D470" s="79">
        <v>81.04</v>
      </c>
      <c r="E470" s="21">
        <f t="shared" si="37"/>
        <v>0</v>
      </c>
      <c r="F470" s="21">
        <f t="shared" si="37"/>
        <v>0</v>
      </c>
      <c r="G470" s="357">
        <f t="shared" si="37"/>
        <v>0</v>
      </c>
      <c r="H470" s="357">
        <f t="shared" si="37"/>
        <v>0</v>
      </c>
      <c r="I470" s="360">
        <f t="shared" si="34"/>
        <v>0</v>
      </c>
      <c r="J470" s="360">
        <f t="shared" si="35"/>
        <v>0</v>
      </c>
      <c r="K470" s="439"/>
    </row>
    <row r="471" spans="1:11" ht="13.5" customHeight="1">
      <c r="A471" s="817" t="s">
        <v>395</v>
      </c>
      <c r="B471" s="818"/>
      <c r="C471" s="818"/>
      <c r="D471" s="80" t="s">
        <v>394</v>
      </c>
      <c r="E471" s="21"/>
      <c r="F471" s="21"/>
      <c r="G471" s="357"/>
      <c r="H471" s="357"/>
      <c r="I471" s="360">
        <f t="shared" si="34"/>
        <v>0</v>
      </c>
      <c r="J471" s="360">
        <f t="shared" si="35"/>
        <v>0</v>
      </c>
      <c r="K471" s="439"/>
    </row>
    <row r="472" spans="1:11" ht="18.75" customHeight="1">
      <c r="A472" s="475"/>
      <c r="B472" s="801" t="s">
        <v>390</v>
      </c>
      <c r="C472" s="801"/>
      <c r="D472" s="130" t="s">
        <v>426</v>
      </c>
      <c r="E472" s="139">
        <f>E473+E478+E482+E485</f>
        <v>31698000</v>
      </c>
      <c r="F472" s="139">
        <f>F473+F478+F482+F485</f>
        <v>3548000</v>
      </c>
      <c r="G472" s="392">
        <f>G473+G478+G482+G485</f>
        <v>1645426.54</v>
      </c>
      <c r="H472" s="392">
        <f>H473+H478+H482+H485</f>
        <v>1633866.74</v>
      </c>
      <c r="I472" s="360">
        <f t="shared" si="34"/>
        <v>11559.800000000047</v>
      </c>
      <c r="J472" s="392">
        <f t="shared" si="35"/>
        <v>1902573.46</v>
      </c>
      <c r="K472" s="392">
        <f t="shared" si="36"/>
        <v>0.46050359075535513</v>
      </c>
    </row>
    <row r="473" spans="1:11" ht="14.25" customHeight="1">
      <c r="A473" s="811" t="s">
        <v>387</v>
      </c>
      <c r="B473" s="812"/>
      <c r="C473" s="812"/>
      <c r="D473" s="74" t="s">
        <v>253</v>
      </c>
      <c r="E473" s="59">
        <f>E474</f>
        <v>13779000</v>
      </c>
      <c r="F473" s="59">
        <f>F474</f>
        <v>1519000</v>
      </c>
      <c r="G473" s="366">
        <f>G474</f>
        <v>1480679.5</v>
      </c>
      <c r="H473" s="366">
        <f>H474</f>
        <v>1469119.7</v>
      </c>
      <c r="I473" s="360">
        <f t="shared" si="34"/>
        <v>11559.800000000047</v>
      </c>
      <c r="J473" s="360">
        <f t="shared" si="35"/>
        <v>38320.5</v>
      </c>
      <c r="K473" s="439">
        <f t="shared" si="36"/>
        <v>0.9671624094799209</v>
      </c>
    </row>
    <row r="474" spans="1:11" ht="15.75" customHeight="1">
      <c r="A474" s="458" t="s">
        <v>269</v>
      </c>
      <c r="B474" s="75"/>
      <c r="C474" s="75"/>
      <c r="D474" s="94">
        <v>20</v>
      </c>
      <c r="E474" s="33">
        <f>E475+E476</f>
        <v>13779000</v>
      </c>
      <c r="F474" s="33">
        <f>F475+F476</f>
        <v>1519000</v>
      </c>
      <c r="G474" s="362">
        <f>G475+G476</f>
        <v>1480679.5</v>
      </c>
      <c r="H474" s="362">
        <f>H475+H476</f>
        <v>1469119.7</v>
      </c>
      <c r="I474" s="360">
        <f t="shared" si="34"/>
        <v>11559.800000000047</v>
      </c>
      <c r="J474" s="360">
        <f t="shared" si="35"/>
        <v>38320.5</v>
      </c>
      <c r="K474" s="439">
        <f t="shared" si="36"/>
        <v>0.9671624094799209</v>
      </c>
    </row>
    <row r="475" spans="1:11" ht="12.75">
      <c r="A475" s="452"/>
      <c r="B475" s="76"/>
      <c r="C475" s="3" t="s">
        <v>322</v>
      </c>
      <c r="D475" s="116"/>
      <c r="E475" s="21">
        <f>E45</f>
        <v>6219000</v>
      </c>
      <c r="F475" s="21">
        <f>F45</f>
        <v>0</v>
      </c>
      <c r="G475" s="357">
        <f>G45</f>
        <v>0</v>
      </c>
      <c r="H475" s="357">
        <f>H45</f>
        <v>0</v>
      </c>
      <c r="I475" s="360">
        <f t="shared" si="34"/>
        <v>0</v>
      </c>
      <c r="J475" s="360">
        <f t="shared" si="35"/>
        <v>0</v>
      </c>
      <c r="K475" s="439"/>
    </row>
    <row r="476" spans="1:11" ht="13.5" customHeight="1">
      <c r="A476" s="452"/>
      <c r="B476" s="76"/>
      <c r="C476" s="3" t="s">
        <v>323</v>
      </c>
      <c r="D476" s="116"/>
      <c r="E476" s="28">
        <v>7560000</v>
      </c>
      <c r="F476" s="28">
        <v>1519000</v>
      </c>
      <c r="G476" s="364">
        <v>1480679.5</v>
      </c>
      <c r="H476" s="364">
        <v>1469119.7</v>
      </c>
      <c r="I476" s="360">
        <f t="shared" si="34"/>
        <v>11559.800000000047</v>
      </c>
      <c r="J476" s="360">
        <f t="shared" si="35"/>
        <v>38320.5</v>
      </c>
      <c r="K476" s="439">
        <f t="shared" si="36"/>
        <v>0.9671624094799209</v>
      </c>
    </row>
    <row r="477" spans="1:11" ht="15.75" customHeight="1" hidden="1">
      <c r="A477" s="452"/>
      <c r="B477" s="76"/>
      <c r="C477" s="3" t="s">
        <v>324</v>
      </c>
      <c r="D477" s="116"/>
      <c r="E477" s="21">
        <v>0</v>
      </c>
      <c r="F477" s="21">
        <v>0</v>
      </c>
      <c r="G477" s="357">
        <v>0</v>
      </c>
      <c r="H477" s="357">
        <v>0</v>
      </c>
      <c r="I477" s="360">
        <f t="shared" si="34"/>
        <v>0</v>
      </c>
      <c r="J477" s="360">
        <f t="shared" si="35"/>
        <v>0</v>
      </c>
      <c r="K477" s="439" t="e">
        <f t="shared" si="36"/>
        <v>#DIV/0!</v>
      </c>
    </row>
    <row r="478" spans="1:11" ht="16.5" customHeight="1">
      <c r="A478" s="813" t="s">
        <v>546</v>
      </c>
      <c r="B478" s="814"/>
      <c r="C478" s="814"/>
      <c r="D478" s="332">
        <v>56</v>
      </c>
      <c r="E478" s="33">
        <f>E479+E480+E481</f>
        <v>6519000</v>
      </c>
      <c r="F478" s="33">
        <f>F479+F480+F481</f>
        <v>1793000</v>
      </c>
      <c r="G478" s="362">
        <f>G479+G480+G481</f>
        <v>0</v>
      </c>
      <c r="H478" s="362">
        <f>H479+H480+H481</f>
        <v>0</v>
      </c>
      <c r="I478" s="360">
        <f t="shared" si="34"/>
        <v>0</v>
      </c>
      <c r="J478" s="360">
        <f t="shared" si="35"/>
        <v>1793000</v>
      </c>
      <c r="K478" s="439">
        <f t="shared" si="36"/>
        <v>0</v>
      </c>
    </row>
    <row r="479" spans="1:11" ht="14.25" customHeight="1">
      <c r="A479" s="452"/>
      <c r="B479" s="125"/>
      <c r="C479" s="2" t="s">
        <v>410</v>
      </c>
      <c r="D479" s="125"/>
      <c r="E479" s="21">
        <v>0</v>
      </c>
      <c r="F479" s="21"/>
      <c r="G479" s="357"/>
      <c r="H479" s="357"/>
      <c r="I479" s="360">
        <f t="shared" si="34"/>
        <v>0</v>
      </c>
      <c r="J479" s="360">
        <f t="shared" si="35"/>
        <v>0</v>
      </c>
      <c r="K479" s="439"/>
    </row>
    <row r="480" spans="1:11" ht="13.5" customHeight="1">
      <c r="A480" s="452"/>
      <c r="B480" s="125"/>
      <c r="C480" s="2" t="s">
        <v>270</v>
      </c>
      <c r="D480" s="125"/>
      <c r="E480" s="21">
        <v>2391000</v>
      </c>
      <c r="F480" s="21">
        <v>643000</v>
      </c>
      <c r="G480" s="357"/>
      <c r="H480" s="357"/>
      <c r="I480" s="360">
        <f t="shared" si="34"/>
        <v>0</v>
      </c>
      <c r="J480" s="360">
        <f t="shared" si="35"/>
        <v>643000</v>
      </c>
      <c r="K480" s="439">
        <f t="shared" si="36"/>
        <v>0</v>
      </c>
    </row>
    <row r="481" spans="1:11" ht="12.75" customHeight="1">
      <c r="A481" s="452"/>
      <c r="B481" s="125"/>
      <c r="C481" s="4" t="s">
        <v>529</v>
      </c>
      <c r="D481" s="125"/>
      <c r="E481" s="28">
        <v>4128000</v>
      </c>
      <c r="F481" s="28">
        <v>1150000</v>
      </c>
      <c r="G481" s="364"/>
      <c r="H481" s="364"/>
      <c r="I481" s="360">
        <f t="shared" si="34"/>
        <v>0</v>
      </c>
      <c r="J481" s="360">
        <f t="shared" si="35"/>
        <v>1150000</v>
      </c>
      <c r="K481" s="439">
        <f t="shared" si="36"/>
        <v>0</v>
      </c>
    </row>
    <row r="482" spans="1:11" ht="13.5" customHeight="1">
      <c r="A482" s="802" t="s">
        <v>469</v>
      </c>
      <c r="B482" s="803"/>
      <c r="C482" s="803"/>
      <c r="D482" s="94">
        <v>70</v>
      </c>
      <c r="E482" s="33">
        <f>E483+E484</f>
        <v>11400000</v>
      </c>
      <c r="F482" s="33">
        <f>F483+F484</f>
        <v>236000</v>
      </c>
      <c r="G482" s="362">
        <f>G483+G484</f>
        <v>164747.04</v>
      </c>
      <c r="H482" s="362">
        <f>H483+H484</f>
        <v>164747.04</v>
      </c>
      <c r="I482" s="360">
        <f t="shared" si="34"/>
        <v>0</v>
      </c>
      <c r="J482" s="360">
        <f t="shared" si="35"/>
        <v>71252.95999999999</v>
      </c>
      <c r="K482" s="439">
        <f t="shared" si="36"/>
        <v>0.6980806779661017</v>
      </c>
    </row>
    <row r="483" spans="1:11" ht="13.5" customHeight="1">
      <c r="A483" s="452"/>
      <c r="B483" s="125"/>
      <c r="C483" s="2" t="s">
        <v>410</v>
      </c>
      <c r="D483" s="68"/>
      <c r="E483" s="14">
        <v>9768000</v>
      </c>
      <c r="F483" s="14">
        <v>236000</v>
      </c>
      <c r="G483" s="356">
        <v>164747.04</v>
      </c>
      <c r="H483" s="356">
        <v>164747.04</v>
      </c>
      <c r="I483" s="360">
        <f t="shared" si="34"/>
        <v>0</v>
      </c>
      <c r="J483" s="360">
        <f t="shared" si="35"/>
        <v>71252.95999999999</v>
      </c>
      <c r="K483" s="439">
        <f t="shared" si="36"/>
        <v>0.6980806779661017</v>
      </c>
    </row>
    <row r="484" spans="1:11" ht="12.75" customHeight="1">
      <c r="A484" s="452"/>
      <c r="B484" s="125"/>
      <c r="C484" s="2" t="s">
        <v>270</v>
      </c>
      <c r="D484" s="68"/>
      <c r="E484" s="14">
        <v>1632000</v>
      </c>
      <c r="F484" s="14">
        <v>0</v>
      </c>
      <c r="G484" s="356">
        <v>0</v>
      </c>
      <c r="H484" s="356">
        <v>0</v>
      </c>
      <c r="I484" s="360">
        <f t="shared" si="34"/>
        <v>0</v>
      </c>
      <c r="J484" s="360">
        <f t="shared" si="35"/>
        <v>0</v>
      </c>
      <c r="K484" s="439"/>
    </row>
    <row r="485" spans="1:11" ht="12.75" hidden="1">
      <c r="A485" s="459" t="s">
        <v>510</v>
      </c>
      <c r="B485" s="20"/>
      <c r="C485" s="27"/>
      <c r="D485" s="94">
        <v>79</v>
      </c>
      <c r="E485" s="21">
        <f>E486</f>
        <v>0</v>
      </c>
      <c r="F485" s="21">
        <f>F486</f>
        <v>0</v>
      </c>
      <c r="G485" s="357">
        <f>G486</f>
        <v>0</v>
      </c>
      <c r="H485" s="357">
        <f>H486</f>
        <v>0</v>
      </c>
      <c r="I485" s="360">
        <f t="shared" si="34"/>
        <v>0</v>
      </c>
      <c r="J485" s="360">
        <f t="shared" si="35"/>
        <v>0</v>
      </c>
      <c r="K485" s="439"/>
    </row>
    <row r="486" spans="1:11" ht="12.75">
      <c r="A486" s="458" t="s">
        <v>489</v>
      </c>
      <c r="B486" s="67"/>
      <c r="C486" s="27"/>
      <c r="D486" s="333">
        <v>81</v>
      </c>
      <c r="E486" s="21">
        <f>E487+E488</f>
        <v>0</v>
      </c>
      <c r="F486" s="21">
        <f>F487+F488</f>
        <v>0</v>
      </c>
      <c r="G486" s="357">
        <f>G487+G488</f>
        <v>0</v>
      </c>
      <c r="H486" s="357">
        <f>H487+H488</f>
        <v>0</v>
      </c>
      <c r="I486" s="360">
        <f t="shared" si="34"/>
        <v>0</v>
      </c>
      <c r="J486" s="360">
        <f t="shared" si="35"/>
        <v>0</v>
      </c>
      <c r="K486" s="439"/>
    </row>
    <row r="487" spans="1:11" ht="12.75">
      <c r="A487" s="459"/>
      <c r="B487" s="815" t="s">
        <v>488</v>
      </c>
      <c r="C487" s="816"/>
      <c r="D487" s="79">
        <v>81.02</v>
      </c>
      <c r="E487" s="21"/>
      <c r="F487" s="21"/>
      <c r="G487" s="357"/>
      <c r="H487" s="357"/>
      <c r="I487" s="360">
        <f t="shared" si="34"/>
        <v>0</v>
      </c>
      <c r="J487" s="360">
        <f t="shared" si="35"/>
        <v>0</v>
      </c>
      <c r="K487" s="439"/>
    </row>
    <row r="488" spans="1:11" ht="12.75">
      <c r="A488" s="459"/>
      <c r="B488" s="815" t="s">
        <v>494</v>
      </c>
      <c r="C488" s="816"/>
      <c r="D488" s="79">
        <v>81.04</v>
      </c>
      <c r="E488" s="21"/>
      <c r="F488" s="21"/>
      <c r="G488" s="357"/>
      <c r="H488" s="357"/>
      <c r="I488" s="360">
        <f t="shared" si="34"/>
        <v>0</v>
      </c>
      <c r="J488" s="360">
        <f t="shared" si="35"/>
        <v>0</v>
      </c>
      <c r="K488" s="439"/>
    </row>
    <row r="489" spans="1:11" ht="12.75">
      <c r="A489" s="817" t="s">
        <v>395</v>
      </c>
      <c r="B489" s="818"/>
      <c r="C489" s="818"/>
      <c r="D489" s="80" t="s">
        <v>394</v>
      </c>
      <c r="E489" s="21">
        <v>0</v>
      </c>
      <c r="F489" s="21">
        <v>0</v>
      </c>
      <c r="G489" s="357">
        <v>0</v>
      </c>
      <c r="H489" s="357">
        <v>0</v>
      </c>
      <c r="I489" s="360">
        <f t="shared" si="34"/>
        <v>0</v>
      </c>
      <c r="J489" s="360">
        <f t="shared" si="35"/>
        <v>0</v>
      </c>
      <c r="K489" s="439"/>
    </row>
    <row r="490" spans="1:11" s="58" customFormat="1" ht="15" customHeight="1">
      <c r="A490" s="475"/>
      <c r="B490" s="801" t="s">
        <v>536</v>
      </c>
      <c r="C490" s="801"/>
      <c r="D490" s="130" t="s">
        <v>427</v>
      </c>
      <c r="E490" s="12">
        <f>E491</f>
        <v>2300000</v>
      </c>
      <c r="F490" s="12">
        <f aca="true" t="shared" si="38" ref="F490:H491">F491</f>
        <v>500000</v>
      </c>
      <c r="G490" s="354">
        <f t="shared" si="38"/>
        <v>493000</v>
      </c>
      <c r="H490" s="354">
        <f t="shared" si="38"/>
        <v>493000</v>
      </c>
      <c r="I490" s="360">
        <f t="shared" si="34"/>
        <v>0</v>
      </c>
      <c r="J490" s="354">
        <f t="shared" si="35"/>
        <v>7000</v>
      </c>
      <c r="K490" s="354">
        <f t="shared" si="36"/>
        <v>0.986</v>
      </c>
    </row>
    <row r="491" spans="1:11" ht="12.75">
      <c r="A491" s="799" t="s">
        <v>257</v>
      </c>
      <c r="B491" s="800"/>
      <c r="C491" s="800"/>
      <c r="D491" s="74" t="s">
        <v>258</v>
      </c>
      <c r="E491" s="14">
        <f>E492</f>
        <v>2300000</v>
      </c>
      <c r="F491" s="14">
        <f t="shared" si="38"/>
        <v>500000</v>
      </c>
      <c r="G491" s="356">
        <f t="shared" si="38"/>
        <v>493000</v>
      </c>
      <c r="H491" s="356">
        <f t="shared" si="38"/>
        <v>493000</v>
      </c>
      <c r="I491" s="360">
        <f t="shared" si="34"/>
        <v>0</v>
      </c>
      <c r="J491" s="360">
        <f t="shared" si="35"/>
        <v>7000</v>
      </c>
      <c r="K491" s="439">
        <f t="shared" si="36"/>
        <v>0.986</v>
      </c>
    </row>
    <row r="492" spans="1:11" ht="12.75">
      <c r="A492" s="462"/>
      <c r="B492" s="67" t="s">
        <v>325</v>
      </c>
      <c r="C492" s="140"/>
      <c r="D492" s="74" t="s">
        <v>326</v>
      </c>
      <c r="E492" s="21">
        <v>2300000</v>
      </c>
      <c r="F492" s="21">
        <v>500000</v>
      </c>
      <c r="G492" s="357">
        <v>493000</v>
      </c>
      <c r="H492" s="357">
        <v>493000</v>
      </c>
      <c r="I492" s="360">
        <f t="shared" si="34"/>
        <v>0</v>
      </c>
      <c r="J492" s="360">
        <f t="shared" si="35"/>
        <v>7000</v>
      </c>
      <c r="K492" s="439">
        <f t="shared" si="36"/>
        <v>0.986</v>
      </c>
    </row>
    <row r="493" spans="1:11" s="131" customFormat="1" ht="14.25" customHeight="1">
      <c r="A493" s="471"/>
      <c r="B493" s="801" t="s">
        <v>370</v>
      </c>
      <c r="C493" s="801"/>
      <c r="D493" s="130" t="s">
        <v>431</v>
      </c>
      <c r="E493" s="12">
        <f>E494</f>
        <v>2000000</v>
      </c>
      <c r="F493" s="12">
        <f>F494</f>
        <v>500000</v>
      </c>
      <c r="G493" s="354">
        <f>G494</f>
        <v>375000</v>
      </c>
      <c r="H493" s="354">
        <f>H494</f>
        <v>375000</v>
      </c>
      <c r="I493" s="360">
        <f t="shared" si="34"/>
        <v>0</v>
      </c>
      <c r="J493" s="354">
        <f t="shared" si="35"/>
        <v>125000</v>
      </c>
      <c r="K493" s="354">
        <f t="shared" si="36"/>
        <v>0.75</v>
      </c>
    </row>
    <row r="494" spans="1:11" ht="15" customHeight="1">
      <c r="A494" s="452" t="s">
        <v>260</v>
      </c>
      <c r="B494" s="76"/>
      <c r="C494" s="77"/>
      <c r="D494" s="68">
        <v>51</v>
      </c>
      <c r="E494" s="28">
        <v>2000000</v>
      </c>
      <c r="F494" s="21">
        <v>500000</v>
      </c>
      <c r="G494" s="357">
        <v>375000</v>
      </c>
      <c r="H494" s="357">
        <v>375000</v>
      </c>
      <c r="I494" s="360">
        <f t="shared" si="34"/>
        <v>0</v>
      </c>
      <c r="J494" s="360">
        <f t="shared" si="35"/>
        <v>125000</v>
      </c>
      <c r="K494" s="439">
        <f t="shared" si="36"/>
        <v>0.75</v>
      </c>
    </row>
    <row r="495" spans="1:11" s="73" customFormat="1" ht="17.25" customHeight="1">
      <c r="A495" s="474" t="s">
        <v>445</v>
      </c>
      <c r="B495" s="70"/>
      <c r="C495" s="70"/>
      <c r="D495" s="71" t="s">
        <v>330</v>
      </c>
      <c r="E495" s="72">
        <f>E496</f>
        <v>91000</v>
      </c>
      <c r="F495" s="72">
        <f>F496</f>
        <v>91000</v>
      </c>
      <c r="G495" s="371">
        <f>G496</f>
        <v>91000</v>
      </c>
      <c r="H495" s="371">
        <f>H496</f>
        <v>84838.63</v>
      </c>
      <c r="I495" s="360">
        <f t="shared" si="34"/>
        <v>6161.369999999995</v>
      </c>
      <c r="J495" s="371">
        <f t="shared" si="35"/>
        <v>0</v>
      </c>
      <c r="K495" s="371">
        <f t="shared" si="36"/>
        <v>0.9322926373626375</v>
      </c>
    </row>
    <row r="496" spans="1:11" s="141" customFormat="1" ht="15.75" customHeight="1">
      <c r="A496" s="475" t="s">
        <v>349</v>
      </c>
      <c r="B496" s="801" t="s">
        <v>543</v>
      </c>
      <c r="C496" s="801"/>
      <c r="D496" s="65" t="s">
        <v>519</v>
      </c>
      <c r="E496" s="12">
        <f>E497+E499</f>
        <v>91000</v>
      </c>
      <c r="F496" s="12">
        <f>F497+F499</f>
        <v>91000</v>
      </c>
      <c r="G496" s="354">
        <f>G497+G499</f>
        <v>91000</v>
      </c>
      <c r="H496" s="354">
        <f>H497+H499</f>
        <v>84838.63</v>
      </c>
      <c r="I496" s="360">
        <f t="shared" si="34"/>
        <v>6161.369999999995</v>
      </c>
      <c r="J496" s="354">
        <f t="shared" si="35"/>
        <v>0</v>
      </c>
      <c r="K496" s="354">
        <f t="shared" si="36"/>
        <v>0.9322926373626375</v>
      </c>
    </row>
    <row r="497" spans="1:11" s="141" customFormat="1" ht="12.75" customHeight="1">
      <c r="A497" s="799" t="s">
        <v>511</v>
      </c>
      <c r="B497" s="800"/>
      <c r="C497" s="800"/>
      <c r="D497" s="74" t="s">
        <v>253</v>
      </c>
      <c r="E497" s="14">
        <f>E498</f>
        <v>91000</v>
      </c>
      <c r="F497" s="14">
        <f>F498</f>
        <v>91000</v>
      </c>
      <c r="G497" s="356">
        <f>G498</f>
        <v>91000</v>
      </c>
      <c r="H497" s="356">
        <f>H498</f>
        <v>84838.63</v>
      </c>
      <c r="I497" s="360">
        <f t="shared" si="34"/>
        <v>6161.369999999995</v>
      </c>
      <c r="J497" s="360">
        <f t="shared" si="35"/>
        <v>0</v>
      </c>
      <c r="K497" s="439">
        <f t="shared" si="36"/>
        <v>0.9322926373626375</v>
      </c>
    </row>
    <row r="498" spans="1:11" ht="13.5" customHeight="1">
      <c r="A498" s="458" t="s">
        <v>269</v>
      </c>
      <c r="B498" s="75"/>
      <c r="C498" s="75"/>
      <c r="D498" s="68">
        <v>20</v>
      </c>
      <c r="E498" s="21">
        <v>91000</v>
      </c>
      <c r="F498" s="21">
        <v>91000</v>
      </c>
      <c r="G498" s="357">
        <v>91000</v>
      </c>
      <c r="H498" s="357">
        <v>84838.63</v>
      </c>
      <c r="I498" s="360">
        <f t="shared" si="34"/>
        <v>6161.369999999995</v>
      </c>
      <c r="J498" s="360">
        <f t="shared" si="35"/>
        <v>0</v>
      </c>
      <c r="K498" s="439">
        <f t="shared" si="36"/>
        <v>0.9322926373626375</v>
      </c>
    </row>
    <row r="499" spans="1:11" ht="13.5" customHeight="1">
      <c r="A499" s="802" t="s">
        <v>469</v>
      </c>
      <c r="B499" s="803"/>
      <c r="C499" s="803"/>
      <c r="D499" s="68">
        <v>70</v>
      </c>
      <c r="E499" s="21">
        <f>E500+E501</f>
        <v>0</v>
      </c>
      <c r="F499" s="21">
        <f>F500+F501</f>
        <v>0</v>
      </c>
      <c r="G499" s="357">
        <f>G500+G501</f>
        <v>0</v>
      </c>
      <c r="H499" s="357">
        <f>H500+H501</f>
        <v>0</v>
      </c>
      <c r="I499" s="360">
        <f t="shared" si="34"/>
        <v>0</v>
      </c>
      <c r="J499" s="360">
        <f t="shared" si="35"/>
        <v>0</v>
      </c>
      <c r="K499" s="439"/>
    </row>
    <row r="500" spans="1:11" ht="14.25" customHeight="1">
      <c r="A500" s="457"/>
      <c r="B500" s="2" t="s">
        <v>410</v>
      </c>
      <c r="C500" s="78"/>
      <c r="D500" s="68"/>
      <c r="E500" s="21"/>
      <c r="F500" s="21"/>
      <c r="G500" s="357"/>
      <c r="H500" s="357"/>
      <c r="I500" s="360">
        <f t="shared" si="34"/>
        <v>0</v>
      </c>
      <c r="J500" s="360">
        <f t="shared" si="35"/>
        <v>0</v>
      </c>
      <c r="K500" s="439"/>
    </row>
    <row r="501" spans="1:11" ht="14.25" customHeight="1">
      <c r="A501" s="457"/>
      <c r="B501" s="2" t="s">
        <v>270</v>
      </c>
      <c r="C501" s="78"/>
      <c r="D501" s="22"/>
      <c r="E501" s="21"/>
      <c r="F501" s="21"/>
      <c r="G501" s="357"/>
      <c r="H501" s="357"/>
      <c r="I501" s="360">
        <f t="shared" si="34"/>
        <v>0</v>
      </c>
      <c r="J501" s="360">
        <f t="shared" si="35"/>
        <v>0</v>
      </c>
      <c r="K501" s="439"/>
    </row>
    <row r="502" spans="1:11" ht="15" customHeight="1">
      <c r="A502" s="476" t="s">
        <v>396</v>
      </c>
      <c r="B502" s="142"/>
      <c r="C502" s="279"/>
      <c r="D502" s="261">
        <v>96.02</v>
      </c>
      <c r="E502" s="14">
        <f>E503-E504</f>
        <v>-14366000</v>
      </c>
      <c r="F502" s="14">
        <f>F503-F504</f>
        <v>-8608000</v>
      </c>
      <c r="G502" s="356">
        <f>G503-G504</f>
        <v>0</v>
      </c>
      <c r="H502" s="356">
        <f>H503-H504</f>
        <v>11939440.52</v>
      </c>
      <c r="I502" s="360">
        <f t="shared" si="34"/>
        <v>-11939440.52</v>
      </c>
      <c r="J502" s="360">
        <f t="shared" si="35"/>
        <v>-8608000</v>
      </c>
      <c r="K502" s="439"/>
    </row>
    <row r="503" spans="1:11" ht="13.5" customHeight="1">
      <c r="A503" s="466"/>
      <c r="B503" s="76" t="s">
        <v>332</v>
      </c>
      <c r="C503" s="3"/>
      <c r="D503" s="261">
        <v>98.02</v>
      </c>
      <c r="E503" s="14"/>
      <c r="F503" s="14"/>
      <c r="G503" s="356"/>
      <c r="H503" s="356">
        <f>H12-H160</f>
        <v>11939440.52</v>
      </c>
      <c r="I503" s="360">
        <f t="shared" si="34"/>
        <v>-11939440.52</v>
      </c>
      <c r="J503" s="360">
        <f t="shared" si="35"/>
        <v>0</v>
      </c>
      <c r="K503" s="439"/>
    </row>
    <row r="504" spans="1:11" ht="13.5" customHeight="1">
      <c r="A504" s="466"/>
      <c r="B504" s="76" t="s">
        <v>334</v>
      </c>
      <c r="C504" s="330"/>
      <c r="D504" s="261">
        <v>99.02</v>
      </c>
      <c r="E504" s="21">
        <f>E160-E12</f>
        <v>14366000</v>
      </c>
      <c r="F504" s="21">
        <f>F160-F12</f>
        <v>8608000</v>
      </c>
      <c r="G504" s="357"/>
      <c r="H504" s="357"/>
      <c r="I504" s="360">
        <f t="shared" si="34"/>
        <v>0</v>
      </c>
      <c r="J504" s="360">
        <f t="shared" si="35"/>
        <v>8608000</v>
      </c>
      <c r="K504" s="439">
        <f t="shared" si="36"/>
        <v>0</v>
      </c>
    </row>
    <row r="505" spans="1:11" ht="17.25" customHeight="1" hidden="1">
      <c r="A505" s="462"/>
      <c r="B505" s="270"/>
      <c r="C505" s="270"/>
      <c r="D505" s="21"/>
      <c r="E505" s="20"/>
      <c r="F505" s="22"/>
      <c r="G505" s="393"/>
      <c r="H505" s="393"/>
      <c r="I505" s="360">
        <f t="shared" si="34"/>
        <v>0</v>
      </c>
      <c r="J505" s="360">
        <f t="shared" si="35"/>
        <v>0</v>
      </c>
      <c r="K505" s="439" t="e">
        <f t="shared" si="36"/>
        <v>#DIV/0!</v>
      </c>
    </row>
    <row r="506" spans="1:11" ht="33" customHeight="1" hidden="1">
      <c r="A506" s="804" t="s">
        <v>491</v>
      </c>
      <c r="B506" s="805"/>
      <c r="C506" s="805"/>
      <c r="D506" s="805"/>
      <c r="E506" s="805"/>
      <c r="F506" s="271"/>
      <c r="G506" s="394"/>
      <c r="H506" s="394"/>
      <c r="I506" s="360">
        <f t="shared" si="34"/>
        <v>0</v>
      </c>
      <c r="J506" s="360">
        <f t="shared" si="35"/>
        <v>0</v>
      </c>
      <c r="K506" s="439" t="e">
        <f t="shared" si="36"/>
        <v>#DIV/0!</v>
      </c>
    </row>
    <row r="507" spans="1:11" ht="17.25" customHeight="1" hidden="1">
      <c r="A507" s="462"/>
      <c r="B507" s="20"/>
      <c r="C507" s="20"/>
      <c r="D507" s="21"/>
      <c r="E507" s="20"/>
      <c r="F507" s="22"/>
      <c r="G507" s="393"/>
      <c r="H507" s="393"/>
      <c r="I507" s="360">
        <f t="shared" si="34"/>
        <v>0</v>
      </c>
      <c r="J507" s="360">
        <f t="shared" si="35"/>
        <v>0</v>
      </c>
      <c r="K507" s="439" t="e">
        <f t="shared" si="36"/>
        <v>#DIV/0!</v>
      </c>
    </row>
    <row r="508" spans="1:11" ht="17.25" customHeight="1" hidden="1">
      <c r="A508" s="462"/>
      <c r="B508" s="20"/>
      <c r="C508" s="20"/>
      <c r="D508" s="21"/>
      <c r="E508" s="20"/>
      <c r="F508" s="22"/>
      <c r="G508" s="393"/>
      <c r="H508" s="393"/>
      <c r="I508" s="360">
        <f t="shared" si="34"/>
        <v>0</v>
      </c>
      <c r="J508" s="360">
        <f t="shared" si="35"/>
        <v>0</v>
      </c>
      <c r="K508" s="439" t="e">
        <f t="shared" si="36"/>
        <v>#DIV/0!</v>
      </c>
    </row>
    <row r="509" spans="1:11" ht="17.25" customHeight="1" hidden="1">
      <c r="A509" s="462"/>
      <c r="B509" s="20"/>
      <c r="C509" s="20"/>
      <c r="D509" s="21"/>
      <c r="E509" s="20"/>
      <c r="F509" s="22"/>
      <c r="G509" s="393"/>
      <c r="H509" s="393"/>
      <c r="I509" s="360">
        <f t="shared" si="34"/>
        <v>0</v>
      </c>
      <c r="J509" s="360">
        <f t="shared" si="35"/>
        <v>0</v>
      </c>
      <c r="K509" s="439" t="e">
        <f t="shared" si="36"/>
        <v>#DIV/0!</v>
      </c>
    </row>
    <row r="510" spans="1:11" ht="17.25" customHeight="1" hidden="1">
      <c r="A510" s="462"/>
      <c r="B510" s="20"/>
      <c r="C510" s="20"/>
      <c r="D510" s="21"/>
      <c r="E510" s="20"/>
      <c r="F510" s="22"/>
      <c r="G510" s="393"/>
      <c r="H510" s="393"/>
      <c r="I510" s="360">
        <f t="shared" si="34"/>
        <v>0</v>
      </c>
      <c r="J510" s="360">
        <f t="shared" si="35"/>
        <v>0</v>
      </c>
      <c r="K510" s="439" t="e">
        <f t="shared" si="36"/>
        <v>#DIV/0!</v>
      </c>
    </row>
    <row r="511" spans="1:11" ht="17.25" customHeight="1" hidden="1">
      <c r="A511" s="462"/>
      <c r="B511" s="20"/>
      <c r="C511" s="20"/>
      <c r="D511" s="21"/>
      <c r="E511" s="20"/>
      <c r="F511" s="22"/>
      <c r="G511" s="393"/>
      <c r="H511" s="393"/>
      <c r="I511" s="360">
        <f t="shared" si="34"/>
        <v>0</v>
      </c>
      <c r="J511" s="360">
        <f t="shared" si="35"/>
        <v>0</v>
      </c>
      <c r="K511" s="439" t="e">
        <f t="shared" si="36"/>
        <v>#DIV/0!</v>
      </c>
    </row>
    <row r="512" spans="1:11" ht="17.25" customHeight="1" hidden="1">
      <c r="A512" s="462"/>
      <c r="B512" s="20"/>
      <c r="C512" s="20"/>
      <c r="D512" s="21"/>
      <c r="E512" s="20"/>
      <c r="F512" s="22"/>
      <c r="G512" s="393"/>
      <c r="H512" s="393"/>
      <c r="I512" s="360">
        <f t="shared" si="34"/>
        <v>0</v>
      </c>
      <c r="J512" s="360">
        <f t="shared" si="35"/>
        <v>0</v>
      </c>
      <c r="K512" s="439" t="e">
        <f t="shared" si="36"/>
        <v>#DIV/0!</v>
      </c>
    </row>
    <row r="513" spans="1:11" ht="17.25" customHeight="1" hidden="1">
      <c r="A513" s="462"/>
      <c r="B513" s="20"/>
      <c r="C513" s="20"/>
      <c r="D513" s="21"/>
      <c r="E513" s="20"/>
      <c r="F513" s="22"/>
      <c r="G513" s="393"/>
      <c r="H513" s="393"/>
      <c r="I513" s="360">
        <f t="shared" si="34"/>
        <v>0</v>
      </c>
      <c r="J513" s="360">
        <f t="shared" si="35"/>
        <v>0</v>
      </c>
      <c r="K513" s="439" t="e">
        <f t="shared" si="36"/>
        <v>#DIV/0!</v>
      </c>
    </row>
    <row r="514" spans="1:11" ht="17.25" customHeight="1" hidden="1">
      <c r="A514" s="462"/>
      <c r="B514" s="20"/>
      <c r="C514" s="20"/>
      <c r="D514" s="21"/>
      <c r="E514" s="20"/>
      <c r="F514" s="22"/>
      <c r="G514" s="393"/>
      <c r="H514" s="393"/>
      <c r="I514" s="360">
        <f t="shared" si="34"/>
        <v>0</v>
      </c>
      <c r="J514" s="360">
        <f t="shared" si="35"/>
        <v>0</v>
      </c>
      <c r="K514" s="439" t="e">
        <f t="shared" si="36"/>
        <v>#DIV/0!</v>
      </c>
    </row>
    <row r="515" spans="1:11" ht="17.25" customHeight="1" hidden="1">
      <c r="A515" s="462"/>
      <c r="B515" s="20"/>
      <c r="C515" s="20"/>
      <c r="D515" s="21"/>
      <c r="E515" s="20"/>
      <c r="F515" s="22"/>
      <c r="G515" s="393"/>
      <c r="H515" s="393"/>
      <c r="I515" s="360">
        <f t="shared" si="34"/>
        <v>0</v>
      </c>
      <c r="J515" s="360">
        <f t="shared" si="35"/>
        <v>0</v>
      </c>
      <c r="K515" s="439" t="e">
        <f t="shared" si="36"/>
        <v>#DIV/0!</v>
      </c>
    </row>
    <row r="516" spans="1:11" ht="17.25" customHeight="1" hidden="1">
      <c r="A516" s="462"/>
      <c r="B516" s="20"/>
      <c r="C516" s="20"/>
      <c r="D516" s="21"/>
      <c r="E516" s="20"/>
      <c r="F516" s="22"/>
      <c r="G516" s="393"/>
      <c r="H516" s="393"/>
      <c r="I516" s="360">
        <f t="shared" si="34"/>
        <v>0</v>
      </c>
      <c r="J516" s="360">
        <f t="shared" si="35"/>
        <v>0</v>
      </c>
      <c r="K516" s="439" t="e">
        <f t="shared" si="36"/>
        <v>#DIV/0!</v>
      </c>
    </row>
    <row r="517" spans="1:11" ht="17.25" customHeight="1" hidden="1">
      <c r="A517" s="462"/>
      <c r="B517" s="20"/>
      <c r="C517" s="20"/>
      <c r="D517" s="21"/>
      <c r="E517" s="20"/>
      <c r="F517" s="22"/>
      <c r="G517" s="393"/>
      <c r="H517" s="393"/>
      <c r="I517" s="360">
        <f t="shared" si="34"/>
        <v>0</v>
      </c>
      <c r="J517" s="360">
        <f t="shared" si="35"/>
        <v>0</v>
      </c>
      <c r="K517" s="439" t="e">
        <f t="shared" si="36"/>
        <v>#DIV/0!</v>
      </c>
    </row>
    <row r="518" spans="1:11" ht="17.25" customHeight="1" hidden="1">
      <c r="A518" s="462"/>
      <c r="B518" s="20"/>
      <c r="C518" s="20"/>
      <c r="D518" s="21"/>
      <c r="E518" s="20"/>
      <c r="F518" s="22"/>
      <c r="G518" s="393"/>
      <c r="H518" s="393"/>
      <c r="I518" s="360">
        <f t="shared" si="34"/>
        <v>0</v>
      </c>
      <c r="J518" s="360">
        <f t="shared" si="35"/>
        <v>0</v>
      </c>
      <c r="K518" s="439" t="e">
        <f t="shared" si="36"/>
        <v>#DIV/0!</v>
      </c>
    </row>
    <row r="519" spans="1:11" ht="17.25" customHeight="1" hidden="1">
      <c r="A519" s="462"/>
      <c r="B519" s="250"/>
      <c r="C519" s="250"/>
      <c r="D519" s="274"/>
      <c r="E519" s="20"/>
      <c r="F519" s="22"/>
      <c r="G519" s="393"/>
      <c r="H519" s="393"/>
      <c r="I519" s="360">
        <f t="shared" si="34"/>
        <v>0</v>
      </c>
      <c r="J519" s="360">
        <f t="shared" si="35"/>
        <v>0</v>
      </c>
      <c r="K519" s="439" t="e">
        <f t="shared" si="36"/>
        <v>#DIV/0!</v>
      </c>
    </row>
    <row r="520" spans="1:11" ht="17.25" customHeight="1" hidden="1">
      <c r="A520" s="462"/>
      <c r="B520" s="20"/>
      <c r="C520" s="20"/>
      <c r="D520" s="274"/>
      <c r="E520" s="20"/>
      <c r="F520" s="22"/>
      <c r="G520" s="393"/>
      <c r="H520" s="393"/>
      <c r="I520" s="360">
        <f t="shared" si="34"/>
        <v>0</v>
      </c>
      <c r="J520" s="360">
        <f t="shared" si="35"/>
        <v>0</v>
      </c>
      <c r="K520" s="439" t="e">
        <f t="shared" si="36"/>
        <v>#DIV/0!</v>
      </c>
    </row>
    <row r="521" spans="1:30" s="146" customFormat="1" ht="28.5" customHeight="1">
      <c r="A521" s="806" t="s">
        <v>336</v>
      </c>
      <c r="B521" s="807"/>
      <c r="C521" s="808"/>
      <c r="D521" s="331" t="s">
        <v>1</v>
      </c>
      <c r="E521" s="136">
        <f>E522+E624+E547+E609+E649+E670</f>
        <v>160651000</v>
      </c>
      <c r="F521" s="136">
        <f>F522+F624+F547+F609+F649+F670</f>
        <v>36794000</v>
      </c>
      <c r="G521" s="390">
        <f>G522+G624+G547+G609+G649+G670</f>
        <v>39665527.53999999</v>
      </c>
      <c r="H521" s="390">
        <f>H522+H624+H547+H609+H649+H670</f>
        <v>39665527.53999999</v>
      </c>
      <c r="I521" s="360">
        <f t="shared" si="34"/>
        <v>0</v>
      </c>
      <c r="J521" s="390">
        <f t="shared" si="35"/>
        <v>-2871527.5399999917</v>
      </c>
      <c r="K521" s="390">
        <f t="shared" si="36"/>
        <v>1.0780433641354565</v>
      </c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11" ht="18" customHeight="1">
      <c r="A522" s="809" t="s">
        <v>2</v>
      </c>
      <c r="B522" s="810"/>
      <c r="C522" s="810"/>
      <c r="D522" s="280" t="s">
        <v>3</v>
      </c>
      <c r="E522" s="66">
        <f>E523-E547+E613-E609</f>
        <v>81826000</v>
      </c>
      <c r="F522" s="66">
        <f>F523-F547+F613-F609</f>
        <v>15282000</v>
      </c>
      <c r="G522" s="370">
        <f>G523-G547+G613-G609</f>
        <v>20314971.09</v>
      </c>
      <c r="H522" s="370">
        <f>H523-H547+H613-H609</f>
        <v>20314971.09</v>
      </c>
      <c r="I522" s="360">
        <f t="shared" si="34"/>
        <v>0</v>
      </c>
      <c r="J522" s="370">
        <f t="shared" si="35"/>
        <v>-5032971.09</v>
      </c>
      <c r="K522" s="370">
        <f t="shared" si="36"/>
        <v>1.3293398174322733</v>
      </c>
    </row>
    <row r="523" spans="1:11" ht="15" customHeight="1">
      <c r="A523" s="782" t="s">
        <v>4</v>
      </c>
      <c r="B523" s="783"/>
      <c r="C523" s="783"/>
      <c r="D523" s="281" t="s">
        <v>5</v>
      </c>
      <c r="E523" s="39">
        <f>E524+E568</f>
        <v>116109000</v>
      </c>
      <c r="F523" s="39">
        <f>F524+F568</f>
        <v>23562000</v>
      </c>
      <c r="G523" s="365">
        <f>G524+G568</f>
        <v>28239013.25</v>
      </c>
      <c r="H523" s="365">
        <f>H524+H568</f>
        <v>28239013.25</v>
      </c>
      <c r="I523" s="360">
        <f t="shared" si="34"/>
        <v>0</v>
      </c>
      <c r="J523" s="360">
        <f t="shared" si="35"/>
        <v>-4677013.25</v>
      </c>
      <c r="K523" s="439">
        <f t="shared" si="36"/>
        <v>1.1984981431966726</v>
      </c>
    </row>
    <row r="524" spans="1:11" ht="15" customHeight="1">
      <c r="A524" s="782" t="s">
        <v>6</v>
      </c>
      <c r="B524" s="783"/>
      <c r="C524" s="783"/>
      <c r="D524" s="281" t="s">
        <v>7</v>
      </c>
      <c r="E524" s="39">
        <f>E525+E537+E546+E565+E540</f>
        <v>133370000</v>
      </c>
      <c r="F524" s="39">
        <f>F525+F537+F546+F565+F540</f>
        <v>22599000</v>
      </c>
      <c r="G524" s="365">
        <f>G525+G537+G546+G565+G540</f>
        <v>27020935.6</v>
      </c>
      <c r="H524" s="365">
        <f>H525+H537+H546+H565+H540</f>
        <v>27020935.6</v>
      </c>
      <c r="I524" s="360">
        <f t="shared" si="34"/>
        <v>0</v>
      </c>
      <c r="J524" s="360">
        <f t="shared" si="35"/>
        <v>-4421935.6000000015</v>
      </c>
      <c r="K524" s="439">
        <f t="shared" si="36"/>
        <v>1.19566952520023</v>
      </c>
    </row>
    <row r="525" spans="1:11" ht="15" customHeight="1">
      <c r="A525" s="477" t="s">
        <v>8</v>
      </c>
      <c r="B525" s="283"/>
      <c r="C525" s="283"/>
      <c r="D525" s="281" t="s">
        <v>9</v>
      </c>
      <c r="E525" s="39">
        <f>E526+E530+E534</f>
        <v>69731000</v>
      </c>
      <c r="F525" s="39">
        <f>F526+F530+F534</f>
        <v>12875000</v>
      </c>
      <c r="G525" s="365">
        <f>G526+G530+G534</f>
        <v>18258938.540000003</v>
      </c>
      <c r="H525" s="365">
        <f>H526+H530+H534</f>
        <v>18258938.540000003</v>
      </c>
      <c r="I525" s="360">
        <f aca="true" t="shared" si="39" ref="I525:I588">G525-H525</f>
        <v>0</v>
      </c>
      <c r="J525" s="360">
        <f aca="true" t="shared" si="40" ref="J525:J588">F525-G525</f>
        <v>-5383938.540000003</v>
      </c>
      <c r="K525" s="439">
        <f aca="true" t="shared" si="41" ref="K525:K588">H525/F525</f>
        <v>1.4181699836893207</v>
      </c>
    </row>
    <row r="526" spans="1:11" ht="12.75">
      <c r="A526" s="797" t="s">
        <v>10</v>
      </c>
      <c r="B526" s="798"/>
      <c r="C526" s="798"/>
      <c r="D526" s="284" t="s">
        <v>11</v>
      </c>
      <c r="E526" s="39">
        <f>E527</f>
        <v>1210000</v>
      </c>
      <c r="F526" s="39">
        <f aca="true" t="shared" si="42" ref="F526:H528">F527</f>
        <v>350000</v>
      </c>
      <c r="G526" s="365">
        <f t="shared" si="42"/>
        <v>350000</v>
      </c>
      <c r="H526" s="365">
        <f t="shared" si="42"/>
        <v>350000</v>
      </c>
      <c r="I526" s="360">
        <f t="shared" si="39"/>
        <v>0</v>
      </c>
      <c r="J526" s="360">
        <f t="shared" si="40"/>
        <v>0</v>
      </c>
      <c r="K526" s="439">
        <f t="shared" si="41"/>
        <v>1</v>
      </c>
    </row>
    <row r="527" spans="1:11" ht="12.75">
      <c r="A527" s="782" t="s">
        <v>12</v>
      </c>
      <c r="B527" s="783"/>
      <c r="C527" s="783"/>
      <c r="D527" s="285" t="s">
        <v>13</v>
      </c>
      <c r="E527" s="39">
        <f>E528</f>
        <v>1210000</v>
      </c>
      <c r="F527" s="39">
        <f t="shared" si="42"/>
        <v>350000</v>
      </c>
      <c r="G527" s="365">
        <f t="shared" si="42"/>
        <v>350000</v>
      </c>
      <c r="H527" s="365">
        <f t="shared" si="42"/>
        <v>350000</v>
      </c>
      <c r="I527" s="360">
        <f t="shared" si="39"/>
        <v>0</v>
      </c>
      <c r="J527" s="360">
        <f t="shared" si="40"/>
        <v>0</v>
      </c>
      <c r="K527" s="439">
        <f t="shared" si="41"/>
        <v>1</v>
      </c>
    </row>
    <row r="528" spans="1:11" ht="12.75">
      <c r="A528" s="478"/>
      <c r="B528" s="283" t="s">
        <v>14</v>
      </c>
      <c r="C528" s="287"/>
      <c r="D528" s="285" t="s">
        <v>15</v>
      </c>
      <c r="E528" s="28">
        <f>E529</f>
        <v>1210000</v>
      </c>
      <c r="F528" s="28">
        <f t="shared" si="42"/>
        <v>350000</v>
      </c>
      <c r="G528" s="364">
        <f t="shared" si="42"/>
        <v>350000</v>
      </c>
      <c r="H528" s="364">
        <f t="shared" si="42"/>
        <v>350000</v>
      </c>
      <c r="I528" s="360">
        <f t="shared" si="39"/>
        <v>0</v>
      </c>
      <c r="J528" s="360">
        <f t="shared" si="40"/>
        <v>0</v>
      </c>
      <c r="K528" s="439">
        <f t="shared" si="41"/>
        <v>1</v>
      </c>
    </row>
    <row r="529" spans="1:11" ht="12.75">
      <c r="A529" s="478"/>
      <c r="B529" s="748" t="s">
        <v>16</v>
      </c>
      <c r="C529" s="725"/>
      <c r="D529" s="288" t="s">
        <v>63</v>
      </c>
      <c r="E529" s="28">
        <f>E20</f>
        <v>1210000</v>
      </c>
      <c r="F529" s="28">
        <f>F20</f>
        <v>350000</v>
      </c>
      <c r="G529" s="364">
        <f>G20</f>
        <v>350000</v>
      </c>
      <c r="H529" s="364">
        <f>H20</f>
        <v>350000</v>
      </c>
      <c r="I529" s="360">
        <f t="shared" si="39"/>
        <v>0</v>
      </c>
      <c r="J529" s="360">
        <f t="shared" si="40"/>
        <v>0</v>
      </c>
      <c r="K529" s="439">
        <f t="shared" si="41"/>
        <v>1</v>
      </c>
    </row>
    <row r="530" spans="1:11" ht="12.75">
      <c r="A530" s="797" t="s">
        <v>18</v>
      </c>
      <c r="B530" s="798"/>
      <c r="C530" s="798"/>
      <c r="D530" s="284" t="s">
        <v>19</v>
      </c>
      <c r="E530" s="39">
        <f>E531</f>
        <v>68492000</v>
      </c>
      <c r="F530" s="39">
        <f>F531</f>
        <v>12517000</v>
      </c>
      <c r="G530" s="365">
        <f>G531</f>
        <v>17895255.240000002</v>
      </c>
      <c r="H530" s="365">
        <f>H531</f>
        <v>17895255.240000002</v>
      </c>
      <c r="I530" s="360">
        <f t="shared" si="39"/>
        <v>0</v>
      </c>
      <c r="J530" s="360">
        <f t="shared" si="40"/>
        <v>-5378255.240000002</v>
      </c>
      <c r="K530" s="439">
        <f t="shared" si="41"/>
        <v>1.4296760597587284</v>
      </c>
    </row>
    <row r="531" spans="1:11" ht="12.75">
      <c r="A531" s="477" t="s">
        <v>20</v>
      </c>
      <c r="B531" s="287"/>
      <c r="C531" s="289"/>
      <c r="D531" s="285" t="s">
        <v>21</v>
      </c>
      <c r="E531" s="39">
        <f>E532+E533</f>
        <v>68492000</v>
      </c>
      <c r="F531" s="39">
        <f>F532+F533</f>
        <v>12517000</v>
      </c>
      <c r="G531" s="365">
        <f>G532+G533</f>
        <v>17895255.240000002</v>
      </c>
      <c r="H531" s="365">
        <f>H532+H533</f>
        <v>17895255.240000002</v>
      </c>
      <c r="I531" s="360">
        <f t="shared" si="39"/>
        <v>0</v>
      </c>
      <c r="J531" s="360">
        <f t="shared" si="40"/>
        <v>-5378255.240000002</v>
      </c>
      <c r="K531" s="439">
        <f t="shared" si="41"/>
        <v>1.4296760597587284</v>
      </c>
    </row>
    <row r="532" spans="1:11" ht="12.75">
      <c r="A532" s="479" t="s">
        <v>346</v>
      </c>
      <c r="B532" s="341" t="s">
        <v>22</v>
      </c>
      <c r="C532" s="287"/>
      <c r="D532" s="285" t="s">
        <v>23</v>
      </c>
      <c r="E532" s="28">
        <f aca="true" t="shared" si="43" ref="E532:H533">E23</f>
        <v>47432000</v>
      </c>
      <c r="F532" s="28">
        <f t="shared" si="43"/>
        <v>5265000</v>
      </c>
      <c r="G532" s="364">
        <f t="shared" si="43"/>
        <v>12392836.24</v>
      </c>
      <c r="H532" s="364">
        <f t="shared" si="43"/>
        <v>12392836.24</v>
      </c>
      <c r="I532" s="360">
        <f t="shared" si="39"/>
        <v>0</v>
      </c>
      <c r="J532" s="360">
        <f t="shared" si="40"/>
        <v>-7127836.24</v>
      </c>
      <c r="K532" s="439">
        <f t="shared" si="41"/>
        <v>2.3538150503323836</v>
      </c>
    </row>
    <row r="533" spans="1:11" ht="12.75">
      <c r="A533" s="479" t="s">
        <v>347</v>
      </c>
      <c r="B533" s="768" t="s">
        <v>24</v>
      </c>
      <c r="C533" s="768"/>
      <c r="D533" s="285" t="s">
        <v>25</v>
      </c>
      <c r="E533" s="28">
        <f t="shared" si="43"/>
        <v>21060000</v>
      </c>
      <c r="F533" s="28">
        <f t="shared" si="43"/>
        <v>7252000</v>
      </c>
      <c r="G533" s="364">
        <f t="shared" si="43"/>
        <v>5502419</v>
      </c>
      <c r="H533" s="364">
        <f t="shared" si="43"/>
        <v>5502419</v>
      </c>
      <c r="I533" s="360">
        <f t="shared" si="39"/>
        <v>0</v>
      </c>
      <c r="J533" s="360">
        <f t="shared" si="40"/>
        <v>1749581</v>
      </c>
      <c r="K533" s="439">
        <f t="shared" si="41"/>
        <v>0.7587450358521787</v>
      </c>
    </row>
    <row r="534" spans="1:11" ht="12.75">
      <c r="A534" s="477" t="s">
        <v>26</v>
      </c>
      <c r="B534" s="283"/>
      <c r="C534" s="289"/>
      <c r="D534" s="126" t="s">
        <v>27</v>
      </c>
      <c r="E534" s="39">
        <f>E535</f>
        <v>29000</v>
      </c>
      <c r="F534" s="39">
        <f aca="true" t="shared" si="44" ref="F534:H535">F535</f>
        <v>8000</v>
      </c>
      <c r="G534" s="365">
        <f t="shared" si="44"/>
        <v>13683.3</v>
      </c>
      <c r="H534" s="365">
        <f t="shared" si="44"/>
        <v>13683.3</v>
      </c>
      <c r="I534" s="360">
        <f t="shared" si="39"/>
        <v>0</v>
      </c>
      <c r="J534" s="360">
        <f t="shared" si="40"/>
        <v>-5683.299999999999</v>
      </c>
      <c r="K534" s="439">
        <f t="shared" si="41"/>
        <v>1.7104125</v>
      </c>
    </row>
    <row r="535" spans="1:11" ht="12.75">
      <c r="A535" s="478" t="s">
        <v>28</v>
      </c>
      <c r="B535" s="287"/>
      <c r="C535" s="283"/>
      <c r="D535" s="285" t="s">
        <v>29</v>
      </c>
      <c r="E535" s="39">
        <f>E536</f>
        <v>29000</v>
      </c>
      <c r="F535" s="39">
        <f t="shared" si="44"/>
        <v>8000</v>
      </c>
      <c r="G535" s="365">
        <f t="shared" si="44"/>
        <v>13683.3</v>
      </c>
      <c r="H535" s="365">
        <f t="shared" si="44"/>
        <v>13683.3</v>
      </c>
      <c r="I535" s="360">
        <f t="shared" si="39"/>
        <v>0</v>
      </c>
      <c r="J535" s="360">
        <f t="shared" si="40"/>
        <v>-5683.299999999999</v>
      </c>
      <c r="K535" s="439">
        <f t="shared" si="41"/>
        <v>1.7104125</v>
      </c>
    </row>
    <row r="536" spans="1:11" ht="12.75">
      <c r="A536" s="477"/>
      <c r="B536" s="341" t="s">
        <v>30</v>
      </c>
      <c r="C536" s="287"/>
      <c r="D536" s="285" t="s">
        <v>31</v>
      </c>
      <c r="E536" s="28">
        <f>E27</f>
        <v>29000</v>
      </c>
      <c r="F536" s="28">
        <f>F27</f>
        <v>8000</v>
      </c>
      <c r="G536" s="364">
        <f>G27</f>
        <v>13683.3</v>
      </c>
      <c r="H536" s="364">
        <f>H27</f>
        <v>13683.3</v>
      </c>
      <c r="I536" s="360">
        <f t="shared" si="39"/>
        <v>0</v>
      </c>
      <c r="J536" s="360">
        <f t="shared" si="40"/>
        <v>-5683.299999999999</v>
      </c>
      <c r="K536" s="439">
        <f t="shared" si="41"/>
        <v>1.7104125</v>
      </c>
    </row>
    <row r="537" spans="1:11" ht="15" customHeight="1" hidden="1">
      <c r="A537" s="477" t="s">
        <v>32</v>
      </c>
      <c r="B537" s="289"/>
      <c r="C537" s="283"/>
      <c r="D537" s="126" t="s">
        <v>33</v>
      </c>
      <c r="E537" s="28"/>
      <c r="F537" s="28"/>
      <c r="G537" s="364"/>
      <c r="H537" s="364"/>
      <c r="I537" s="360">
        <f t="shared" si="39"/>
        <v>0</v>
      </c>
      <c r="J537" s="360">
        <f t="shared" si="40"/>
        <v>0</v>
      </c>
      <c r="K537" s="439" t="e">
        <f t="shared" si="41"/>
        <v>#DIV/0!</v>
      </c>
    </row>
    <row r="538" spans="1:11" ht="15" customHeight="1" hidden="1">
      <c r="A538" s="477" t="s">
        <v>34</v>
      </c>
      <c r="B538" s="287"/>
      <c r="C538" s="282"/>
      <c r="D538" s="285" t="s">
        <v>35</v>
      </c>
      <c r="E538" s="28"/>
      <c r="F538" s="28"/>
      <c r="G538" s="364"/>
      <c r="H538" s="364"/>
      <c r="I538" s="360">
        <f t="shared" si="39"/>
        <v>0</v>
      </c>
      <c r="J538" s="360">
        <f t="shared" si="40"/>
        <v>0</v>
      </c>
      <c r="K538" s="439" t="e">
        <f t="shared" si="41"/>
        <v>#DIV/0!</v>
      </c>
    </row>
    <row r="539" spans="1:11" ht="15" customHeight="1" hidden="1">
      <c r="A539" s="477"/>
      <c r="B539" s="283" t="s">
        <v>36</v>
      </c>
      <c r="C539" s="287"/>
      <c r="D539" s="285" t="s">
        <v>37</v>
      </c>
      <c r="E539" s="28"/>
      <c r="F539" s="28"/>
      <c r="G539" s="364"/>
      <c r="H539" s="364"/>
      <c r="I539" s="360">
        <f t="shared" si="39"/>
        <v>0</v>
      </c>
      <c r="J539" s="360">
        <f t="shared" si="40"/>
        <v>0</v>
      </c>
      <c r="K539" s="439" t="e">
        <f t="shared" si="41"/>
        <v>#DIV/0!</v>
      </c>
    </row>
    <row r="540" spans="1:11" ht="15" customHeight="1" hidden="1">
      <c r="A540" s="477" t="s">
        <v>38</v>
      </c>
      <c r="B540" s="283"/>
      <c r="C540" s="289"/>
      <c r="D540" s="126" t="s">
        <v>39</v>
      </c>
      <c r="E540" s="28"/>
      <c r="F540" s="28"/>
      <c r="G540" s="364"/>
      <c r="H540" s="364"/>
      <c r="I540" s="360">
        <f t="shared" si="39"/>
        <v>0</v>
      </c>
      <c r="J540" s="360">
        <f t="shared" si="40"/>
        <v>0</v>
      </c>
      <c r="K540" s="439" t="e">
        <f t="shared" si="41"/>
        <v>#DIV/0!</v>
      </c>
    </row>
    <row r="541" spans="1:11" ht="15" customHeight="1" hidden="1">
      <c r="A541" s="477" t="s">
        <v>40</v>
      </c>
      <c r="B541" s="287"/>
      <c r="C541" s="283"/>
      <c r="D541" s="281" t="s">
        <v>41</v>
      </c>
      <c r="E541" s="28"/>
      <c r="F541" s="28"/>
      <c r="G541" s="364"/>
      <c r="H541" s="364"/>
      <c r="I541" s="360">
        <f t="shared" si="39"/>
        <v>0</v>
      </c>
      <c r="J541" s="360">
        <f t="shared" si="40"/>
        <v>0</v>
      </c>
      <c r="K541" s="439" t="e">
        <f t="shared" si="41"/>
        <v>#DIV/0!</v>
      </c>
    </row>
    <row r="542" spans="1:11" ht="15" customHeight="1" hidden="1">
      <c r="A542" s="480"/>
      <c r="B542" s="341" t="s">
        <v>42</v>
      </c>
      <c r="C542" s="287"/>
      <c r="D542" s="281" t="s">
        <v>43</v>
      </c>
      <c r="E542" s="28"/>
      <c r="F542" s="28"/>
      <c r="G542" s="364"/>
      <c r="H542" s="364"/>
      <c r="I542" s="360">
        <f t="shared" si="39"/>
        <v>0</v>
      </c>
      <c r="J542" s="360">
        <f t="shared" si="40"/>
        <v>0</v>
      </c>
      <c r="K542" s="439" t="e">
        <f t="shared" si="41"/>
        <v>#DIV/0!</v>
      </c>
    </row>
    <row r="543" spans="1:11" ht="15" customHeight="1" hidden="1">
      <c r="A543" s="480"/>
      <c r="B543" s="341" t="s">
        <v>44</v>
      </c>
      <c r="C543" s="287"/>
      <c r="D543" s="281" t="s">
        <v>45</v>
      </c>
      <c r="E543" s="28"/>
      <c r="F543" s="28"/>
      <c r="G543" s="364"/>
      <c r="H543" s="364"/>
      <c r="I543" s="360">
        <f t="shared" si="39"/>
        <v>0</v>
      </c>
      <c r="J543" s="360">
        <f t="shared" si="40"/>
        <v>0</v>
      </c>
      <c r="K543" s="439" t="e">
        <f t="shared" si="41"/>
        <v>#DIV/0!</v>
      </c>
    </row>
    <row r="544" spans="1:11" ht="15" customHeight="1" hidden="1">
      <c r="A544" s="480"/>
      <c r="B544" s="781" t="s">
        <v>46</v>
      </c>
      <c r="C544" s="781"/>
      <c r="D544" s="281" t="s">
        <v>47</v>
      </c>
      <c r="E544" s="28"/>
      <c r="F544" s="28"/>
      <c r="G544" s="364"/>
      <c r="H544" s="364"/>
      <c r="I544" s="360">
        <f t="shared" si="39"/>
        <v>0</v>
      </c>
      <c r="J544" s="360">
        <f t="shared" si="40"/>
        <v>0</v>
      </c>
      <c r="K544" s="439" t="e">
        <f t="shared" si="41"/>
        <v>#DIV/0!</v>
      </c>
    </row>
    <row r="545" spans="1:11" ht="15" customHeight="1" hidden="1">
      <c r="A545" s="480"/>
      <c r="B545" s="283" t="s">
        <v>48</v>
      </c>
      <c r="C545" s="287"/>
      <c r="D545" s="281" t="s">
        <v>49</v>
      </c>
      <c r="E545" s="28"/>
      <c r="F545" s="28"/>
      <c r="G545" s="364"/>
      <c r="H545" s="364"/>
      <c r="I545" s="360">
        <f t="shared" si="39"/>
        <v>0</v>
      </c>
      <c r="J545" s="360">
        <f t="shared" si="40"/>
        <v>0</v>
      </c>
      <c r="K545" s="439" t="e">
        <f t="shared" si="41"/>
        <v>#DIV/0!</v>
      </c>
    </row>
    <row r="546" spans="1:11" ht="12.75">
      <c r="A546" s="477" t="s">
        <v>50</v>
      </c>
      <c r="B546" s="282"/>
      <c r="C546" s="291"/>
      <c r="D546" s="292" t="s">
        <v>51</v>
      </c>
      <c r="E546" s="293">
        <f>E547+E559</f>
        <v>63639000</v>
      </c>
      <c r="F546" s="293">
        <f>F547+F559</f>
        <v>9724000</v>
      </c>
      <c r="G546" s="395">
        <f>G547+G559</f>
        <v>8761997.06</v>
      </c>
      <c r="H546" s="395">
        <f>H547+H559</f>
        <v>8761997.06</v>
      </c>
      <c r="I546" s="360">
        <f t="shared" si="39"/>
        <v>0</v>
      </c>
      <c r="J546" s="360">
        <f t="shared" si="40"/>
        <v>962002.9399999995</v>
      </c>
      <c r="K546" s="439">
        <f t="shared" si="41"/>
        <v>0.9010692163718634</v>
      </c>
    </row>
    <row r="547" spans="1:11" ht="12.75">
      <c r="A547" s="785" t="s">
        <v>52</v>
      </c>
      <c r="B547" s="786"/>
      <c r="C547" s="786"/>
      <c r="D547" s="294" t="s">
        <v>53</v>
      </c>
      <c r="E547" s="293">
        <f>E548+E554+E555</f>
        <v>62639000</v>
      </c>
      <c r="F547" s="293">
        <f>F548+F554+F555</f>
        <v>9474000</v>
      </c>
      <c r="G547" s="395">
        <f>G548+G554+G555</f>
        <v>8634000</v>
      </c>
      <c r="H547" s="395">
        <f>H548+H554+H555</f>
        <v>8634000</v>
      </c>
      <c r="I547" s="360">
        <f t="shared" si="39"/>
        <v>0</v>
      </c>
      <c r="J547" s="360">
        <f t="shared" si="40"/>
        <v>840000</v>
      </c>
      <c r="K547" s="439">
        <f t="shared" si="41"/>
        <v>0.9113362887903736</v>
      </c>
    </row>
    <row r="548" spans="1:11" ht="24.75" customHeight="1">
      <c r="A548" s="480"/>
      <c r="B548" s="792" t="s">
        <v>421</v>
      </c>
      <c r="C548" s="792"/>
      <c r="D548" s="294" t="s">
        <v>54</v>
      </c>
      <c r="E548" s="28">
        <f>E39</f>
        <v>46215000</v>
      </c>
      <c r="F548" s="28">
        <f>F39</f>
        <v>7800000</v>
      </c>
      <c r="G548" s="364">
        <f>G39</f>
        <v>6960000</v>
      </c>
      <c r="H548" s="364">
        <f>H39</f>
        <v>6960000</v>
      </c>
      <c r="I548" s="360">
        <f t="shared" si="39"/>
        <v>0</v>
      </c>
      <c r="J548" s="360">
        <f t="shared" si="40"/>
        <v>840000</v>
      </c>
      <c r="K548" s="439">
        <f t="shared" si="41"/>
        <v>0.8923076923076924</v>
      </c>
    </row>
    <row r="549" spans="1:11" ht="18.75" customHeight="1" hidden="1">
      <c r="A549" s="481"/>
      <c r="B549" s="794" t="s">
        <v>507</v>
      </c>
      <c r="C549" s="795"/>
      <c r="D549" s="61" t="s">
        <v>17</v>
      </c>
      <c r="E549" s="28">
        <f aca="true" t="shared" si="45" ref="E549:F555">E40</f>
        <v>12073000</v>
      </c>
      <c r="F549" s="28">
        <f t="shared" si="45"/>
        <v>3018000</v>
      </c>
      <c r="G549" s="364">
        <f aca="true" t="shared" si="46" ref="G549:H555">G40</f>
        <v>0</v>
      </c>
      <c r="H549" s="364">
        <f t="shared" si="46"/>
        <v>0</v>
      </c>
      <c r="I549" s="360">
        <f t="shared" si="39"/>
        <v>0</v>
      </c>
      <c r="J549" s="360">
        <f t="shared" si="40"/>
        <v>3018000</v>
      </c>
      <c r="K549" s="439">
        <f t="shared" si="41"/>
        <v>0</v>
      </c>
    </row>
    <row r="550" spans="1:11" ht="21" customHeight="1" hidden="1">
      <c r="A550" s="481"/>
      <c r="B550" s="795" t="s">
        <v>508</v>
      </c>
      <c r="C550" s="795"/>
      <c r="D550" s="61" t="s">
        <v>17</v>
      </c>
      <c r="E550" s="28">
        <f t="shared" si="45"/>
        <v>4417000</v>
      </c>
      <c r="F550" s="28">
        <f t="shared" si="45"/>
        <v>1104000</v>
      </c>
      <c r="G550" s="364">
        <f t="shared" si="46"/>
        <v>0</v>
      </c>
      <c r="H550" s="364">
        <f t="shared" si="46"/>
        <v>0</v>
      </c>
      <c r="I550" s="360">
        <f t="shared" si="39"/>
        <v>0</v>
      </c>
      <c r="J550" s="360">
        <f t="shared" si="40"/>
        <v>1104000</v>
      </c>
      <c r="K550" s="439">
        <f t="shared" si="41"/>
        <v>0</v>
      </c>
    </row>
    <row r="551" spans="1:11" ht="16.5" customHeight="1" hidden="1">
      <c r="A551" s="481"/>
      <c r="B551" s="796" t="s">
        <v>61</v>
      </c>
      <c r="C551" s="796"/>
      <c r="D551" s="61" t="s">
        <v>17</v>
      </c>
      <c r="E551" s="28">
        <f t="shared" si="45"/>
        <v>10719000</v>
      </c>
      <c r="F551" s="28">
        <f t="shared" si="45"/>
        <v>2500000</v>
      </c>
      <c r="G551" s="364">
        <f t="shared" si="46"/>
        <v>0</v>
      </c>
      <c r="H551" s="364">
        <f t="shared" si="46"/>
        <v>0</v>
      </c>
      <c r="I551" s="360">
        <f t="shared" si="39"/>
        <v>0</v>
      </c>
      <c r="J551" s="360">
        <f t="shared" si="40"/>
        <v>2500000</v>
      </c>
      <c r="K551" s="439">
        <f t="shared" si="41"/>
        <v>0</v>
      </c>
    </row>
    <row r="552" spans="1:11" ht="26.25" customHeight="1" hidden="1">
      <c r="A552" s="481"/>
      <c r="B552" s="735" t="s">
        <v>62</v>
      </c>
      <c r="C552" s="735"/>
      <c r="D552" s="61" t="s">
        <v>63</v>
      </c>
      <c r="E552" s="28">
        <f t="shared" si="45"/>
        <v>13212000</v>
      </c>
      <c r="F552" s="28">
        <f t="shared" si="45"/>
        <v>3303000</v>
      </c>
      <c r="G552" s="364">
        <f t="shared" si="46"/>
        <v>0</v>
      </c>
      <c r="H552" s="364">
        <f t="shared" si="46"/>
        <v>0</v>
      </c>
      <c r="I552" s="360">
        <f t="shared" si="39"/>
        <v>0</v>
      </c>
      <c r="J552" s="360">
        <f t="shared" si="40"/>
        <v>3303000</v>
      </c>
      <c r="K552" s="439">
        <f t="shared" si="41"/>
        <v>0</v>
      </c>
    </row>
    <row r="553" spans="1:11" ht="26.25" customHeight="1" hidden="1">
      <c r="A553" s="481"/>
      <c r="B553" s="735" t="s">
        <v>64</v>
      </c>
      <c r="C553" s="735"/>
      <c r="D553" s="61" t="s">
        <v>17</v>
      </c>
      <c r="E553" s="28">
        <f t="shared" si="45"/>
        <v>460000</v>
      </c>
      <c r="F553" s="28">
        <f t="shared" si="45"/>
        <v>0</v>
      </c>
      <c r="G553" s="364">
        <f t="shared" si="46"/>
        <v>0</v>
      </c>
      <c r="H553" s="364">
        <f t="shared" si="46"/>
        <v>0</v>
      </c>
      <c r="I553" s="360">
        <f t="shared" si="39"/>
        <v>0</v>
      </c>
      <c r="J553" s="360">
        <f t="shared" si="40"/>
        <v>0</v>
      </c>
      <c r="K553" s="439" t="e">
        <f t="shared" si="41"/>
        <v>#DIV/0!</v>
      </c>
    </row>
    <row r="554" spans="1:11" ht="21" customHeight="1">
      <c r="A554" s="480"/>
      <c r="B554" s="295" t="s">
        <v>65</v>
      </c>
      <c r="C554" s="295"/>
      <c r="D554" s="294" t="s">
        <v>66</v>
      </c>
      <c r="E554" s="28">
        <f t="shared" si="45"/>
        <v>6219000</v>
      </c>
      <c r="F554" s="28">
        <f t="shared" si="45"/>
        <v>0</v>
      </c>
      <c r="G554" s="364">
        <f t="shared" si="46"/>
        <v>0</v>
      </c>
      <c r="H554" s="364">
        <f t="shared" si="46"/>
        <v>0</v>
      </c>
      <c r="I554" s="360">
        <f t="shared" si="39"/>
        <v>0</v>
      </c>
      <c r="J554" s="360">
        <f t="shared" si="40"/>
        <v>0</v>
      </c>
      <c r="K554" s="439"/>
    </row>
    <row r="555" spans="1:11" ht="27" customHeight="1">
      <c r="A555" s="480"/>
      <c r="B555" s="792" t="s">
        <v>67</v>
      </c>
      <c r="C555" s="792"/>
      <c r="D555" s="294" t="s">
        <v>68</v>
      </c>
      <c r="E555" s="28">
        <f t="shared" si="45"/>
        <v>10205000</v>
      </c>
      <c r="F555" s="28">
        <f t="shared" si="45"/>
        <v>1674000</v>
      </c>
      <c r="G555" s="364">
        <f t="shared" si="46"/>
        <v>1674000</v>
      </c>
      <c r="H555" s="364">
        <f t="shared" si="46"/>
        <v>1674000</v>
      </c>
      <c r="I555" s="360">
        <f t="shared" si="39"/>
        <v>0</v>
      </c>
      <c r="J555" s="360">
        <f t="shared" si="40"/>
        <v>0</v>
      </c>
      <c r="K555" s="439">
        <f t="shared" si="41"/>
        <v>1</v>
      </c>
    </row>
    <row r="556" spans="1:11" ht="15" customHeight="1" hidden="1">
      <c r="A556" s="480" t="s">
        <v>69</v>
      </c>
      <c r="B556" s="295"/>
      <c r="C556" s="291"/>
      <c r="D556" s="296" t="s">
        <v>70</v>
      </c>
      <c r="E556" s="38"/>
      <c r="F556" s="38"/>
      <c r="G556" s="361"/>
      <c r="H556" s="361"/>
      <c r="I556" s="360">
        <f t="shared" si="39"/>
        <v>0</v>
      </c>
      <c r="J556" s="360">
        <f t="shared" si="40"/>
        <v>0</v>
      </c>
      <c r="K556" s="439" t="e">
        <f t="shared" si="41"/>
        <v>#DIV/0!</v>
      </c>
    </row>
    <row r="557" spans="1:11" ht="15" customHeight="1" hidden="1">
      <c r="A557" s="480"/>
      <c r="B557" s="341" t="s">
        <v>71</v>
      </c>
      <c r="C557" s="287"/>
      <c r="D557" s="285" t="s">
        <v>72</v>
      </c>
      <c r="E557" s="28"/>
      <c r="F557" s="28"/>
      <c r="G557" s="364"/>
      <c r="H557" s="364"/>
      <c r="I557" s="360">
        <f t="shared" si="39"/>
        <v>0</v>
      </c>
      <c r="J557" s="360">
        <f t="shared" si="40"/>
        <v>0</v>
      </c>
      <c r="K557" s="439" t="e">
        <f t="shared" si="41"/>
        <v>#DIV/0!</v>
      </c>
    </row>
    <row r="558" spans="1:11" ht="15" customHeight="1" hidden="1">
      <c r="A558" s="480"/>
      <c r="B558" s="297" t="s">
        <v>73</v>
      </c>
      <c r="C558" s="287"/>
      <c r="D558" s="285" t="s">
        <v>74</v>
      </c>
      <c r="E558" s="28"/>
      <c r="F558" s="28"/>
      <c r="G558" s="364"/>
      <c r="H558" s="364"/>
      <c r="I558" s="360">
        <f t="shared" si="39"/>
        <v>0</v>
      </c>
      <c r="J558" s="360">
        <f t="shared" si="40"/>
        <v>0</v>
      </c>
      <c r="K558" s="439" t="e">
        <f t="shared" si="41"/>
        <v>#DIV/0!</v>
      </c>
    </row>
    <row r="559" spans="1:11" ht="24" customHeight="1">
      <c r="A559" s="791" t="s">
        <v>75</v>
      </c>
      <c r="B559" s="792"/>
      <c r="C559" s="792"/>
      <c r="D559" s="296" t="s">
        <v>76</v>
      </c>
      <c r="E559" s="298">
        <f>E560+E563+E564</f>
        <v>1000000</v>
      </c>
      <c r="F559" s="298">
        <f>F560+F563+F564</f>
        <v>250000</v>
      </c>
      <c r="G559" s="396">
        <f>G560+G563+G564</f>
        <v>127997.06</v>
      </c>
      <c r="H559" s="396">
        <f>H560+H563+H564</f>
        <v>127997.06</v>
      </c>
      <c r="I559" s="360">
        <f t="shared" si="39"/>
        <v>0</v>
      </c>
      <c r="J559" s="360">
        <f t="shared" si="40"/>
        <v>122002.94</v>
      </c>
      <c r="K559" s="439">
        <f t="shared" si="41"/>
        <v>0.51198824</v>
      </c>
    </row>
    <row r="560" spans="1:11" ht="12.75">
      <c r="A560" s="480"/>
      <c r="B560" s="341" t="s">
        <v>77</v>
      </c>
      <c r="C560" s="287"/>
      <c r="D560" s="285" t="s">
        <v>78</v>
      </c>
      <c r="E560" s="28">
        <f>E561+E562</f>
        <v>1000000</v>
      </c>
      <c r="F560" s="28">
        <f>F561+F562</f>
        <v>250000</v>
      </c>
      <c r="G560" s="364">
        <f>G561+G562</f>
        <v>127997.06</v>
      </c>
      <c r="H560" s="364">
        <f>H561+H562</f>
        <v>127997.06</v>
      </c>
      <c r="I560" s="360">
        <f t="shared" si="39"/>
        <v>0</v>
      </c>
      <c r="J560" s="360">
        <f t="shared" si="40"/>
        <v>122002.94</v>
      </c>
      <c r="K560" s="439">
        <f t="shared" si="41"/>
        <v>0.51198824</v>
      </c>
    </row>
    <row r="561" spans="1:11" ht="17.25" customHeight="1">
      <c r="A561" s="480"/>
      <c r="B561" s="299" t="s">
        <v>79</v>
      </c>
      <c r="C561" s="287"/>
      <c r="D561" s="288" t="s">
        <v>63</v>
      </c>
      <c r="E561" s="28">
        <f aca="true" t="shared" si="47" ref="E561:H562">E52</f>
        <v>67000</v>
      </c>
      <c r="F561" s="28">
        <f t="shared" si="47"/>
        <v>17000</v>
      </c>
      <c r="G561" s="364">
        <f t="shared" si="47"/>
        <v>9446.2</v>
      </c>
      <c r="H561" s="364">
        <f t="shared" si="47"/>
        <v>9446.2</v>
      </c>
      <c r="I561" s="360">
        <f t="shared" si="39"/>
        <v>0</v>
      </c>
      <c r="J561" s="360">
        <f t="shared" si="40"/>
        <v>7553.799999999999</v>
      </c>
      <c r="K561" s="439">
        <f t="shared" si="41"/>
        <v>0.5556588235294118</v>
      </c>
    </row>
    <row r="562" spans="1:11" ht="17.25" customHeight="1">
      <c r="A562" s="480"/>
      <c r="B562" s="299" t="s">
        <v>80</v>
      </c>
      <c r="C562" s="287"/>
      <c r="D562" s="288" t="s">
        <v>63</v>
      </c>
      <c r="E562" s="28">
        <f t="shared" si="47"/>
        <v>933000</v>
      </c>
      <c r="F562" s="28">
        <f t="shared" si="47"/>
        <v>233000</v>
      </c>
      <c r="G562" s="364">
        <f t="shared" si="47"/>
        <v>118550.86</v>
      </c>
      <c r="H562" s="364">
        <f t="shared" si="47"/>
        <v>118550.86</v>
      </c>
      <c r="I562" s="360">
        <f t="shared" si="39"/>
        <v>0</v>
      </c>
      <c r="J562" s="360">
        <f t="shared" si="40"/>
        <v>114449.14</v>
      </c>
      <c r="K562" s="439">
        <f t="shared" si="41"/>
        <v>0.508801974248927</v>
      </c>
    </row>
    <row r="563" spans="1:11" ht="15" customHeight="1" hidden="1">
      <c r="A563" s="480"/>
      <c r="B563" s="784" t="s">
        <v>81</v>
      </c>
      <c r="C563" s="784"/>
      <c r="D563" s="285" t="s">
        <v>82</v>
      </c>
      <c r="E563" s="28"/>
      <c r="F563" s="28"/>
      <c r="G563" s="364"/>
      <c r="H563" s="364"/>
      <c r="I563" s="360">
        <f t="shared" si="39"/>
        <v>0</v>
      </c>
      <c r="J563" s="360">
        <f t="shared" si="40"/>
        <v>0</v>
      </c>
      <c r="K563" s="439" t="e">
        <f t="shared" si="41"/>
        <v>#DIV/0!</v>
      </c>
    </row>
    <row r="564" spans="1:11" ht="15" customHeight="1" hidden="1">
      <c r="A564" s="480"/>
      <c r="B564" s="781" t="s">
        <v>83</v>
      </c>
      <c r="C564" s="781"/>
      <c r="D564" s="285" t="s">
        <v>84</v>
      </c>
      <c r="E564" s="28"/>
      <c r="F564" s="28"/>
      <c r="G564" s="364"/>
      <c r="H564" s="364"/>
      <c r="I564" s="360">
        <f t="shared" si="39"/>
        <v>0</v>
      </c>
      <c r="J564" s="360">
        <f t="shared" si="40"/>
        <v>0</v>
      </c>
      <c r="K564" s="439" t="e">
        <f t="shared" si="41"/>
        <v>#DIV/0!</v>
      </c>
    </row>
    <row r="565" spans="1:11" ht="15" customHeight="1" hidden="1">
      <c r="A565" s="480" t="s">
        <v>85</v>
      </c>
      <c r="B565" s="297"/>
      <c r="C565" s="289"/>
      <c r="D565" s="126" t="s">
        <v>86</v>
      </c>
      <c r="E565" s="28"/>
      <c r="F565" s="28"/>
      <c r="G565" s="364"/>
      <c r="H565" s="364"/>
      <c r="I565" s="360">
        <f t="shared" si="39"/>
        <v>0</v>
      </c>
      <c r="J565" s="360">
        <f t="shared" si="40"/>
        <v>0</v>
      </c>
      <c r="K565" s="439" t="e">
        <f t="shared" si="41"/>
        <v>#DIV/0!</v>
      </c>
    </row>
    <row r="566" spans="1:11" ht="15" customHeight="1" hidden="1">
      <c r="A566" s="480" t="s">
        <v>87</v>
      </c>
      <c r="B566" s="287"/>
      <c r="C566" s="289"/>
      <c r="D566" s="285" t="s">
        <v>88</v>
      </c>
      <c r="E566" s="28"/>
      <c r="F566" s="28"/>
      <c r="G566" s="364"/>
      <c r="H566" s="364"/>
      <c r="I566" s="360">
        <f t="shared" si="39"/>
        <v>0</v>
      </c>
      <c r="J566" s="360">
        <f t="shared" si="40"/>
        <v>0</v>
      </c>
      <c r="K566" s="439" t="e">
        <f t="shared" si="41"/>
        <v>#DIV/0!</v>
      </c>
    </row>
    <row r="567" spans="1:11" ht="15" customHeight="1" hidden="1">
      <c r="A567" s="480"/>
      <c r="B567" s="297" t="s">
        <v>89</v>
      </c>
      <c r="C567" s="287"/>
      <c r="D567" s="285" t="s">
        <v>90</v>
      </c>
      <c r="E567" s="28"/>
      <c r="F567" s="28"/>
      <c r="G567" s="364"/>
      <c r="H567" s="364"/>
      <c r="I567" s="360">
        <f t="shared" si="39"/>
        <v>0</v>
      </c>
      <c r="J567" s="360">
        <f t="shared" si="40"/>
        <v>0</v>
      </c>
      <c r="K567" s="439" t="e">
        <f t="shared" si="41"/>
        <v>#DIV/0!</v>
      </c>
    </row>
    <row r="568" spans="1:11" ht="12.75">
      <c r="A568" s="782" t="s">
        <v>91</v>
      </c>
      <c r="B568" s="783"/>
      <c r="C568" s="783"/>
      <c r="D568" s="292" t="s">
        <v>92</v>
      </c>
      <c r="E568" s="293">
        <f>E569+E588</f>
        <v>-17261000</v>
      </c>
      <c r="F568" s="293">
        <f>F569+F588</f>
        <v>963000</v>
      </c>
      <c r="G568" s="395">
        <f>G569+G588</f>
        <v>1218077.65</v>
      </c>
      <c r="H568" s="395">
        <f>H569+H588</f>
        <v>1218077.65</v>
      </c>
      <c r="I568" s="360">
        <f t="shared" si="39"/>
        <v>0</v>
      </c>
      <c r="J568" s="360">
        <f t="shared" si="40"/>
        <v>-255077.6499999999</v>
      </c>
      <c r="K568" s="439">
        <f t="shared" si="41"/>
        <v>1.2648781412253374</v>
      </c>
    </row>
    <row r="569" spans="1:11" ht="12.75">
      <c r="A569" s="478" t="s">
        <v>93</v>
      </c>
      <c r="B569" s="282"/>
      <c r="C569" s="291"/>
      <c r="D569" s="292" t="s">
        <v>94</v>
      </c>
      <c r="E569" s="293">
        <f>E570+E586</f>
        <v>8109000</v>
      </c>
      <c r="F569" s="293">
        <f>F570+F586</f>
        <v>176000</v>
      </c>
      <c r="G569" s="395">
        <f>G570+G586</f>
        <v>166047.42</v>
      </c>
      <c r="H569" s="395">
        <f>H570+H586</f>
        <v>166047.42</v>
      </c>
      <c r="I569" s="360">
        <f t="shared" si="39"/>
        <v>0</v>
      </c>
      <c r="J569" s="360">
        <f t="shared" si="40"/>
        <v>9952.579999999987</v>
      </c>
      <c r="K569" s="439">
        <f t="shared" si="41"/>
        <v>0.9434512500000001</v>
      </c>
    </row>
    <row r="570" spans="1:11" ht="12.75">
      <c r="A570" s="782" t="s">
        <v>95</v>
      </c>
      <c r="B570" s="783"/>
      <c r="C570" s="783"/>
      <c r="D570" s="285" t="s">
        <v>96</v>
      </c>
      <c r="E570" s="39">
        <f>E571+E573+E574+E581+E585</f>
        <v>8059000</v>
      </c>
      <c r="F570" s="39">
        <f>F571+F573+F574+F581+F585</f>
        <v>160000</v>
      </c>
      <c r="G570" s="365">
        <f>G571+G573+G574+G581+G585</f>
        <v>149547.42</v>
      </c>
      <c r="H570" s="365">
        <f>H571+H573+H574+H581+H585</f>
        <v>149547.42</v>
      </c>
      <c r="I570" s="360">
        <f t="shared" si="39"/>
        <v>0</v>
      </c>
      <c r="J570" s="360">
        <f t="shared" si="40"/>
        <v>10452.579999999987</v>
      </c>
      <c r="K570" s="439">
        <f t="shared" si="41"/>
        <v>0.9346713750000001</v>
      </c>
    </row>
    <row r="571" spans="1:11" ht="12.75">
      <c r="A571" s="480"/>
      <c r="B571" s="792" t="s">
        <v>97</v>
      </c>
      <c r="C571" s="792"/>
      <c r="D571" s="285" t="s">
        <v>98</v>
      </c>
      <c r="E571" s="28">
        <f>E572</f>
        <v>350000</v>
      </c>
      <c r="F571" s="28">
        <f>F572</f>
        <v>0</v>
      </c>
      <c r="G571" s="364">
        <f>G572</f>
        <v>0</v>
      </c>
      <c r="H571" s="364">
        <f>H572</f>
        <v>0</v>
      </c>
      <c r="I571" s="360">
        <f t="shared" si="39"/>
        <v>0</v>
      </c>
      <c r="J571" s="360">
        <f t="shared" si="40"/>
        <v>0</v>
      </c>
      <c r="K571" s="439"/>
    </row>
    <row r="572" spans="1:11" ht="21" customHeight="1">
      <c r="A572" s="480"/>
      <c r="B572" s="793" t="s">
        <v>99</v>
      </c>
      <c r="C572" s="793"/>
      <c r="D572" s="288" t="s">
        <v>63</v>
      </c>
      <c r="E572" s="28">
        <f>E63</f>
        <v>350000</v>
      </c>
      <c r="F572" s="28">
        <f>F63</f>
        <v>0</v>
      </c>
      <c r="G572" s="364">
        <f>G63</f>
        <v>0</v>
      </c>
      <c r="H572" s="364">
        <f>H63</f>
        <v>0</v>
      </c>
      <c r="I572" s="360">
        <f t="shared" si="39"/>
        <v>0</v>
      </c>
      <c r="J572" s="360">
        <f t="shared" si="40"/>
        <v>0</v>
      </c>
      <c r="K572" s="439"/>
    </row>
    <row r="573" spans="1:11" ht="15" customHeight="1" hidden="1">
      <c r="A573" s="480"/>
      <c r="B573" s="341" t="s">
        <v>100</v>
      </c>
      <c r="C573" s="287"/>
      <c r="D573" s="285" t="s">
        <v>101</v>
      </c>
      <c r="E573" s="28"/>
      <c r="F573" s="28"/>
      <c r="G573" s="364"/>
      <c r="H573" s="364"/>
      <c r="I573" s="360">
        <f t="shared" si="39"/>
        <v>0</v>
      </c>
      <c r="J573" s="360">
        <f t="shared" si="40"/>
        <v>0</v>
      </c>
      <c r="K573" s="439" t="e">
        <f t="shared" si="41"/>
        <v>#DIV/0!</v>
      </c>
    </row>
    <row r="574" spans="1:11" ht="12.75">
      <c r="A574" s="480"/>
      <c r="B574" s="286" t="s">
        <v>102</v>
      </c>
      <c r="C574" s="295"/>
      <c r="D574" s="285" t="s">
        <v>103</v>
      </c>
      <c r="E574" s="28">
        <f>E65</f>
        <v>5422000</v>
      </c>
      <c r="F574" s="28">
        <f>F65</f>
        <v>160000</v>
      </c>
      <c r="G574" s="364">
        <f>G65</f>
        <v>149547.42</v>
      </c>
      <c r="H574" s="364">
        <f>H65</f>
        <v>149547.42</v>
      </c>
      <c r="I574" s="360">
        <f t="shared" si="39"/>
        <v>0</v>
      </c>
      <c r="J574" s="360">
        <f t="shared" si="40"/>
        <v>10452.579999999987</v>
      </c>
      <c r="K574" s="439">
        <f t="shared" si="41"/>
        <v>0.9346713750000001</v>
      </c>
    </row>
    <row r="575" spans="1:11" ht="17.25" customHeight="1" hidden="1">
      <c r="A575" s="480"/>
      <c r="B575" s="748" t="s">
        <v>472</v>
      </c>
      <c r="C575" s="725"/>
      <c r="D575" s="288" t="s">
        <v>63</v>
      </c>
      <c r="E575" s="28">
        <f aca="true" t="shared" si="48" ref="E575:F580">E66</f>
        <v>96000</v>
      </c>
      <c r="F575" s="28">
        <f t="shared" si="48"/>
        <v>0</v>
      </c>
      <c r="G575" s="364">
        <f aca="true" t="shared" si="49" ref="G575:H580">G66</f>
        <v>0</v>
      </c>
      <c r="H575" s="364">
        <f t="shared" si="49"/>
        <v>0</v>
      </c>
      <c r="I575" s="360">
        <f t="shared" si="39"/>
        <v>0</v>
      </c>
      <c r="J575" s="360">
        <f t="shared" si="40"/>
        <v>0</v>
      </c>
      <c r="K575" s="439"/>
    </row>
    <row r="576" spans="1:11" ht="17.25" customHeight="1" hidden="1">
      <c r="A576" s="480"/>
      <c r="B576" s="748" t="s">
        <v>473</v>
      </c>
      <c r="C576" s="725"/>
      <c r="D576" s="288" t="s">
        <v>63</v>
      </c>
      <c r="E576" s="28">
        <f t="shared" si="48"/>
        <v>85000</v>
      </c>
      <c r="F576" s="28">
        <f t="shared" si="48"/>
        <v>21000</v>
      </c>
      <c r="G576" s="364">
        <f t="shared" si="49"/>
        <v>0</v>
      </c>
      <c r="H576" s="364">
        <f t="shared" si="49"/>
        <v>0</v>
      </c>
      <c r="I576" s="360">
        <f t="shared" si="39"/>
        <v>0</v>
      </c>
      <c r="J576" s="360">
        <f t="shared" si="40"/>
        <v>21000</v>
      </c>
      <c r="K576" s="439">
        <f t="shared" si="41"/>
        <v>0</v>
      </c>
    </row>
    <row r="577" spans="1:11" ht="14.25" customHeight="1" hidden="1">
      <c r="A577" s="480"/>
      <c r="B577" s="748" t="s">
        <v>477</v>
      </c>
      <c r="C577" s="725"/>
      <c r="D577" s="288" t="s">
        <v>63</v>
      </c>
      <c r="E577" s="28">
        <f t="shared" si="48"/>
        <v>4683000</v>
      </c>
      <c r="F577" s="28">
        <f t="shared" si="48"/>
        <v>0</v>
      </c>
      <c r="G577" s="364">
        <f t="shared" si="49"/>
        <v>0</v>
      </c>
      <c r="H577" s="364">
        <f t="shared" si="49"/>
        <v>0</v>
      </c>
      <c r="I577" s="360">
        <f t="shared" si="39"/>
        <v>0</v>
      </c>
      <c r="J577" s="360">
        <f t="shared" si="40"/>
        <v>0</v>
      </c>
      <c r="K577" s="439"/>
    </row>
    <row r="578" spans="1:11" ht="14.25" customHeight="1" hidden="1">
      <c r="A578" s="480"/>
      <c r="B578" s="725" t="s">
        <v>478</v>
      </c>
      <c r="C578" s="725"/>
      <c r="D578" s="288" t="s">
        <v>63</v>
      </c>
      <c r="E578" s="28">
        <f t="shared" si="48"/>
        <v>278000</v>
      </c>
      <c r="F578" s="28">
        <f t="shared" si="48"/>
        <v>69000</v>
      </c>
      <c r="G578" s="364">
        <f t="shared" si="49"/>
        <v>0</v>
      </c>
      <c r="H578" s="364">
        <f t="shared" si="49"/>
        <v>0</v>
      </c>
      <c r="I578" s="360">
        <f t="shared" si="39"/>
        <v>0</v>
      </c>
      <c r="J578" s="360">
        <f t="shared" si="40"/>
        <v>69000</v>
      </c>
      <c r="K578" s="439">
        <f t="shared" si="41"/>
        <v>0</v>
      </c>
    </row>
    <row r="579" spans="1:11" ht="15.75" customHeight="1" hidden="1">
      <c r="A579" s="480"/>
      <c r="B579" s="790" t="str">
        <f>B70</f>
        <v>CJA chirii</v>
      </c>
      <c r="C579" s="790"/>
      <c r="D579" s="120" t="str">
        <f>D70</f>
        <v>X</v>
      </c>
      <c r="E579" s="28">
        <f t="shared" si="48"/>
        <v>220000</v>
      </c>
      <c r="F579" s="28">
        <f t="shared" si="48"/>
        <v>55000</v>
      </c>
      <c r="G579" s="364">
        <f t="shared" si="49"/>
        <v>0</v>
      </c>
      <c r="H579" s="364">
        <f t="shared" si="49"/>
        <v>0</v>
      </c>
      <c r="I579" s="360">
        <f t="shared" si="39"/>
        <v>0</v>
      </c>
      <c r="J579" s="360">
        <f t="shared" si="40"/>
        <v>55000</v>
      </c>
      <c r="K579" s="439">
        <f t="shared" si="41"/>
        <v>0</v>
      </c>
    </row>
    <row r="580" spans="1:11" ht="13.5" customHeight="1" hidden="1">
      <c r="A580" s="480"/>
      <c r="B580" s="748" t="s">
        <v>479</v>
      </c>
      <c r="C580" s="725"/>
      <c r="D580" s="288" t="s">
        <v>63</v>
      </c>
      <c r="E580" s="28">
        <f t="shared" si="48"/>
        <v>60000</v>
      </c>
      <c r="F580" s="28">
        <f t="shared" si="48"/>
        <v>15000</v>
      </c>
      <c r="G580" s="364">
        <f t="shared" si="49"/>
        <v>0</v>
      </c>
      <c r="H580" s="364">
        <f t="shared" si="49"/>
        <v>0</v>
      </c>
      <c r="I580" s="360">
        <f t="shared" si="39"/>
        <v>0</v>
      </c>
      <c r="J580" s="360">
        <f t="shared" si="40"/>
        <v>15000</v>
      </c>
      <c r="K580" s="439">
        <f t="shared" si="41"/>
        <v>0</v>
      </c>
    </row>
    <row r="581" spans="1:11" ht="12.75">
      <c r="A581" s="477"/>
      <c r="B581" s="286" t="s">
        <v>106</v>
      </c>
      <c r="C581" s="295"/>
      <c r="D581" s="285" t="s">
        <v>107</v>
      </c>
      <c r="E581" s="28">
        <f>E582+E584+E583</f>
        <v>2287000</v>
      </c>
      <c r="F581" s="28">
        <f>F582+F584+F583</f>
        <v>0</v>
      </c>
      <c r="G581" s="364">
        <f>G582+G584+G583</f>
        <v>0</v>
      </c>
      <c r="H581" s="364">
        <f>H582+H584+H583</f>
        <v>0</v>
      </c>
      <c r="I581" s="360">
        <f t="shared" si="39"/>
        <v>0</v>
      </c>
      <c r="J581" s="360">
        <f t="shared" si="40"/>
        <v>0</v>
      </c>
      <c r="K581" s="439"/>
    </row>
    <row r="582" spans="1:11" ht="15.75" customHeight="1">
      <c r="A582" s="477"/>
      <c r="B582" s="748" t="s">
        <v>105</v>
      </c>
      <c r="C582" s="725"/>
      <c r="D582" s="288" t="s">
        <v>63</v>
      </c>
      <c r="E582" s="28">
        <f>E73</f>
        <v>2287000</v>
      </c>
      <c r="F582" s="28">
        <f aca="true" t="shared" si="50" ref="F582:G584">F73</f>
        <v>0</v>
      </c>
      <c r="G582" s="364">
        <f t="shared" si="50"/>
        <v>0</v>
      </c>
      <c r="H582" s="364">
        <f>H73</f>
        <v>0</v>
      </c>
      <c r="I582" s="360">
        <f t="shared" si="39"/>
        <v>0</v>
      </c>
      <c r="J582" s="360">
        <f t="shared" si="40"/>
        <v>0</v>
      </c>
      <c r="K582" s="439"/>
    </row>
    <row r="583" spans="1:11" ht="15.75" customHeight="1">
      <c r="A583" s="477"/>
      <c r="B583" s="748" t="s">
        <v>108</v>
      </c>
      <c r="C583" s="725"/>
      <c r="D583" s="288" t="s">
        <v>63</v>
      </c>
      <c r="E583" s="28">
        <f>E74</f>
        <v>0</v>
      </c>
      <c r="F583" s="28">
        <f t="shared" si="50"/>
        <v>0</v>
      </c>
      <c r="G583" s="364">
        <f t="shared" si="50"/>
        <v>0</v>
      </c>
      <c r="H583" s="364">
        <f>H74</f>
        <v>0</v>
      </c>
      <c r="I583" s="360">
        <f t="shared" si="39"/>
        <v>0</v>
      </c>
      <c r="J583" s="360">
        <f t="shared" si="40"/>
        <v>0</v>
      </c>
      <c r="K583" s="439"/>
    </row>
    <row r="584" spans="1:11" ht="15.75" customHeight="1">
      <c r="A584" s="477"/>
      <c r="B584" s="748" t="s">
        <v>104</v>
      </c>
      <c r="C584" s="725"/>
      <c r="D584" s="288" t="s">
        <v>63</v>
      </c>
      <c r="E584" s="28">
        <f>E75</f>
        <v>0</v>
      </c>
      <c r="F584" s="28">
        <f t="shared" si="50"/>
        <v>0</v>
      </c>
      <c r="G584" s="364">
        <f t="shared" si="50"/>
        <v>0</v>
      </c>
      <c r="H584" s="364">
        <f>H75</f>
        <v>0</v>
      </c>
      <c r="I584" s="360">
        <f t="shared" si="39"/>
        <v>0</v>
      </c>
      <c r="J584" s="360">
        <f t="shared" si="40"/>
        <v>0</v>
      </c>
      <c r="K584" s="439"/>
    </row>
    <row r="585" spans="1:11" ht="12.75">
      <c r="A585" s="477"/>
      <c r="B585" s="286" t="s">
        <v>109</v>
      </c>
      <c r="C585" s="295"/>
      <c r="D585" s="285" t="s">
        <v>110</v>
      </c>
      <c r="E585" s="28"/>
      <c r="F585" s="28"/>
      <c r="G585" s="364"/>
      <c r="H585" s="364"/>
      <c r="I585" s="360">
        <f t="shared" si="39"/>
        <v>0</v>
      </c>
      <c r="J585" s="360">
        <f t="shared" si="40"/>
        <v>0</v>
      </c>
      <c r="K585" s="439"/>
    </row>
    <row r="586" spans="1:11" ht="12.75">
      <c r="A586" s="782" t="s">
        <v>111</v>
      </c>
      <c r="B586" s="783"/>
      <c r="C586" s="783"/>
      <c r="D586" s="300" t="s">
        <v>112</v>
      </c>
      <c r="E586" s="298">
        <f>E587</f>
        <v>50000</v>
      </c>
      <c r="F586" s="298">
        <f>F587</f>
        <v>16000</v>
      </c>
      <c r="G586" s="396">
        <f>G587</f>
        <v>16500</v>
      </c>
      <c r="H586" s="396">
        <f>H587</f>
        <v>16500</v>
      </c>
      <c r="I586" s="360">
        <f t="shared" si="39"/>
        <v>0</v>
      </c>
      <c r="J586" s="360">
        <f t="shared" si="40"/>
        <v>-500</v>
      </c>
      <c r="K586" s="439">
        <f t="shared" si="41"/>
        <v>1.03125</v>
      </c>
    </row>
    <row r="587" spans="1:11" ht="12.75">
      <c r="A587" s="477"/>
      <c r="B587" s="341" t="s">
        <v>113</v>
      </c>
      <c r="C587" s="287"/>
      <c r="D587" s="301" t="s">
        <v>114</v>
      </c>
      <c r="E587" s="28">
        <f>E78</f>
        <v>50000</v>
      </c>
      <c r="F587" s="28">
        <f>F78</f>
        <v>16000</v>
      </c>
      <c r="G587" s="364">
        <f>G78</f>
        <v>16500</v>
      </c>
      <c r="H587" s="364">
        <f>H78</f>
        <v>16500</v>
      </c>
      <c r="I587" s="360">
        <f t="shared" si="39"/>
        <v>0</v>
      </c>
      <c r="J587" s="360">
        <f t="shared" si="40"/>
        <v>-500</v>
      </c>
      <c r="K587" s="439">
        <f t="shared" si="41"/>
        <v>1.03125</v>
      </c>
    </row>
    <row r="588" spans="1:11" ht="12.75">
      <c r="A588" s="477" t="s">
        <v>115</v>
      </c>
      <c r="B588" s="282"/>
      <c r="C588" s="282"/>
      <c r="D588" s="292" t="s">
        <v>116</v>
      </c>
      <c r="E588" s="293">
        <f>E589+E598+E601+E606+E609</f>
        <v>-25370000</v>
      </c>
      <c r="F588" s="293">
        <f>F589+F598+F601+F606+F609</f>
        <v>787000</v>
      </c>
      <c r="G588" s="395">
        <f>G589+G598+G601+G606+G609</f>
        <v>1052030.23</v>
      </c>
      <c r="H588" s="395">
        <f>H589+H598+H601+H606+H609</f>
        <v>1052030.23</v>
      </c>
      <c r="I588" s="360">
        <f t="shared" si="39"/>
        <v>0</v>
      </c>
      <c r="J588" s="360">
        <f t="shared" si="40"/>
        <v>-265030.23</v>
      </c>
      <c r="K588" s="439">
        <f t="shared" si="41"/>
        <v>1.3367601397712834</v>
      </c>
    </row>
    <row r="589" spans="1:11" ht="12.75">
      <c r="A589" s="477" t="s">
        <v>117</v>
      </c>
      <c r="B589" s="302"/>
      <c r="C589" s="291"/>
      <c r="D589" s="303" t="s">
        <v>118</v>
      </c>
      <c r="E589" s="293">
        <f>E597+E596</f>
        <v>1901000</v>
      </c>
      <c r="F589" s="293">
        <f>F597+F596</f>
        <v>1713000</v>
      </c>
      <c r="G589" s="395">
        <f>G597+G596</f>
        <v>1715546.7</v>
      </c>
      <c r="H589" s="395">
        <f>H597+H596</f>
        <v>1715546.7</v>
      </c>
      <c r="I589" s="360">
        <f aca="true" t="shared" si="51" ref="I589:I652">G589-H589</f>
        <v>0</v>
      </c>
      <c r="J589" s="360">
        <f aca="true" t="shared" si="52" ref="J589:J652">F589-G589</f>
        <v>-2546.6999999999534</v>
      </c>
      <c r="K589" s="439">
        <f aca="true" t="shared" si="53" ref="K589:K652">H589/F589</f>
        <v>1.001486690017513</v>
      </c>
    </row>
    <row r="590" spans="1:11" ht="15" customHeight="1" hidden="1">
      <c r="A590" s="480"/>
      <c r="B590" s="341" t="s">
        <v>119</v>
      </c>
      <c r="C590" s="287"/>
      <c r="D590" s="61" t="s">
        <v>120</v>
      </c>
      <c r="E590" s="28"/>
      <c r="F590" s="28"/>
      <c r="G590" s="364"/>
      <c r="H590" s="364"/>
      <c r="I590" s="360">
        <f t="shared" si="51"/>
        <v>0</v>
      </c>
      <c r="J590" s="360">
        <f t="shared" si="52"/>
        <v>0</v>
      </c>
      <c r="K590" s="439" t="e">
        <f t="shared" si="53"/>
        <v>#DIV/0!</v>
      </c>
    </row>
    <row r="591" spans="1:11" ht="15" customHeight="1" hidden="1">
      <c r="A591" s="480"/>
      <c r="B591" s="784" t="s">
        <v>121</v>
      </c>
      <c r="C591" s="784"/>
      <c r="D591" s="61" t="s">
        <v>122</v>
      </c>
      <c r="E591" s="28"/>
      <c r="F591" s="28"/>
      <c r="G591" s="364"/>
      <c r="H591" s="364"/>
      <c r="I591" s="360">
        <f t="shared" si="51"/>
        <v>0</v>
      </c>
      <c r="J591" s="360">
        <f t="shared" si="52"/>
        <v>0</v>
      </c>
      <c r="K591" s="439" t="e">
        <f t="shared" si="53"/>
        <v>#DIV/0!</v>
      </c>
    </row>
    <row r="592" spans="1:11" ht="15" customHeight="1" hidden="1">
      <c r="A592" s="480"/>
      <c r="B592" s="784" t="s">
        <v>123</v>
      </c>
      <c r="C592" s="784"/>
      <c r="D592" s="61" t="s">
        <v>124</v>
      </c>
      <c r="E592" s="28"/>
      <c r="F592" s="28"/>
      <c r="G592" s="364"/>
      <c r="H592" s="364"/>
      <c r="I592" s="360">
        <f t="shared" si="51"/>
        <v>0</v>
      </c>
      <c r="J592" s="360">
        <f t="shared" si="52"/>
        <v>0</v>
      </c>
      <c r="K592" s="439" t="e">
        <f t="shared" si="53"/>
        <v>#DIV/0!</v>
      </c>
    </row>
    <row r="593" spans="1:11" ht="15" customHeight="1" hidden="1">
      <c r="A593" s="482"/>
      <c r="B593" s="341" t="s">
        <v>125</v>
      </c>
      <c r="C593" s="287"/>
      <c r="D593" s="61" t="s">
        <v>126</v>
      </c>
      <c r="E593" s="28"/>
      <c r="F593" s="28"/>
      <c r="G593" s="364"/>
      <c r="H593" s="364"/>
      <c r="I593" s="360">
        <f t="shared" si="51"/>
        <v>0</v>
      </c>
      <c r="J593" s="360">
        <f t="shared" si="52"/>
        <v>0</v>
      </c>
      <c r="K593" s="439" t="e">
        <f t="shared" si="53"/>
        <v>#DIV/0!</v>
      </c>
    </row>
    <row r="594" spans="1:11" ht="15" customHeight="1" hidden="1">
      <c r="A594" s="483"/>
      <c r="B594" s="781" t="s">
        <v>127</v>
      </c>
      <c r="C594" s="781"/>
      <c r="D594" s="61" t="s">
        <v>128</v>
      </c>
      <c r="E594" s="28"/>
      <c r="F594" s="28"/>
      <c r="G594" s="364"/>
      <c r="H594" s="364"/>
      <c r="I594" s="360">
        <f t="shared" si="51"/>
        <v>0</v>
      </c>
      <c r="J594" s="360">
        <f t="shared" si="52"/>
        <v>0</v>
      </c>
      <c r="K594" s="439" t="e">
        <f t="shared" si="53"/>
        <v>#DIV/0!</v>
      </c>
    </row>
    <row r="595" spans="1:11" ht="15" customHeight="1" hidden="1">
      <c r="A595" s="483"/>
      <c r="B595" s="784" t="s">
        <v>129</v>
      </c>
      <c r="C595" s="784"/>
      <c r="D595" s="61" t="s">
        <v>130</v>
      </c>
      <c r="E595" s="28"/>
      <c r="F595" s="28"/>
      <c r="G595" s="364"/>
      <c r="H595" s="364"/>
      <c r="I595" s="360">
        <f t="shared" si="51"/>
        <v>0</v>
      </c>
      <c r="J595" s="360">
        <f t="shared" si="52"/>
        <v>0</v>
      </c>
      <c r="K595" s="439" t="e">
        <f t="shared" si="53"/>
        <v>#DIV/0!</v>
      </c>
    </row>
    <row r="596" spans="1:11" ht="15" customHeight="1">
      <c r="A596" s="483"/>
      <c r="B596" s="784" t="s">
        <v>129</v>
      </c>
      <c r="C596" s="784"/>
      <c r="D596" s="61" t="s">
        <v>130</v>
      </c>
      <c r="E596" s="28">
        <f aca="true" t="shared" si="54" ref="E596:H597">E86</f>
        <v>1651000</v>
      </c>
      <c r="F596" s="28">
        <f t="shared" si="54"/>
        <v>1651000</v>
      </c>
      <c r="G596" s="364">
        <f t="shared" si="54"/>
        <v>1652090.7</v>
      </c>
      <c r="H596" s="364">
        <f t="shared" si="54"/>
        <v>1652090.7</v>
      </c>
      <c r="I596" s="360">
        <f t="shared" si="51"/>
        <v>0</v>
      </c>
      <c r="J596" s="360">
        <f t="shared" si="52"/>
        <v>-1090.6999999999534</v>
      </c>
      <c r="K596" s="439">
        <f t="shared" si="53"/>
        <v>1.00066062992126</v>
      </c>
    </row>
    <row r="597" spans="1:11" ht="12.75">
      <c r="A597" s="482"/>
      <c r="B597" s="341" t="s">
        <v>131</v>
      </c>
      <c r="C597" s="287"/>
      <c r="D597" s="61" t="s">
        <v>132</v>
      </c>
      <c r="E597" s="28">
        <f t="shared" si="54"/>
        <v>250000</v>
      </c>
      <c r="F597" s="28">
        <f t="shared" si="54"/>
        <v>62000</v>
      </c>
      <c r="G597" s="364">
        <f t="shared" si="54"/>
        <v>63456</v>
      </c>
      <c r="H597" s="364">
        <f t="shared" si="54"/>
        <v>63456</v>
      </c>
      <c r="I597" s="360">
        <f t="shared" si="51"/>
        <v>0</v>
      </c>
      <c r="J597" s="360">
        <f t="shared" si="52"/>
        <v>-1456</v>
      </c>
      <c r="K597" s="439">
        <f t="shared" si="53"/>
        <v>1.0234838709677418</v>
      </c>
    </row>
    <row r="598" spans="1:11" ht="15" customHeight="1" hidden="1">
      <c r="A598" s="480" t="s">
        <v>133</v>
      </c>
      <c r="B598" s="295"/>
      <c r="C598" s="304"/>
      <c r="D598" s="303" t="s">
        <v>134</v>
      </c>
      <c r="E598" s="38"/>
      <c r="F598" s="38"/>
      <c r="G598" s="361"/>
      <c r="H598" s="361"/>
      <c r="I598" s="360">
        <f t="shared" si="51"/>
        <v>0</v>
      </c>
      <c r="J598" s="360">
        <f t="shared" si="52"/>
        <v>0</v>
      </c>
      <c r="K598" s="439" t="e">
        <f t="shared" si="53"/>
        <v>#DIV/0!</v>
      </c>
    </row>
    <row r="599" spans="1:11" ht="15" customHeight="1" hidden="1">
      <c r="A599" s="480"/>
      <c r="B599" s="297" t="s">
        <v>135</v>
      </c>
      <c r="C599" s="287"/>
      <c r="D599" s="61" t="s">
        <v>136</v>
      </c>
      <c r="E599" s="28"/>
      <c r="F599" s="28"/>
      <c r="G599" s="364"/>
      <c r="H599" s="364"/>
      <c r="I599" s="360">
        <f t="shared" si="51"/>
        <v>0</v>
      </c>
      <c r="J599" s="360">
        <f t="shared" si="52"/>
        <v>0</v>
      </c>
      <c r="K599" s="439" t="e">
        <f t="shared" si="53"/>
        <v>#DIV/0!</v>
      </c>
    </row>
    <row r="600" spans="1:11" ht="15" customHeight="1" hidden="1">
      <c r="A600" s="482"/>
      <c r="B600" s="283" t="s">
        <v>137</v>
      </c>
      <c r="C600" s="287"/>
      <c r="D600" s="61" t="s">
        <v>138</v>
      </c>
      <c r="E600" s="28"/>
      <c r="F600" s="28"/>
      <c r="G600" s="364"/>
      <c r="H600" s="364"/>
      <c r="I600" s="360">
        <f t="shared" si="51"/>
        <v>0</v>
      </c>
      <c r="J600" s="360">
        <f t="shared" si="52"/>
        <v>0</v>
      </c>
      <c r="K600" s="439" t="e">
        <f t="shared" si="53"/>
        <v>#DIV/0!</v>
      </c>
    </row>
    <row r="601" spans="1:11" ht="12.75">
      <c r="A601" s="480" t="s">
        <v>139</v>
      </c>
      <c r="B601" s="295"/>
      <c r="C601" s="282"/>
      <c r="D601" s="303" t="s">
        <v>140</v>
      </c>
      <c r="E601" s="293">
        <f>E602+E603+E604+E605</f>
        <v>70000</v>
      </c>
      <c r="F601" s="293">
        <f>F602+F603+F604+F605</f>
        <v>17000</v>
      </c>
      <c r="G601" s="395">
        <f>G602+G603+G604+G605</f>
        <v>170.64</v>
      </c>
      <c r="H601" s="395">
        <f>H602+H603+H604+H605</f>
        <v>170.64</v>
      </c>
      <c r="I601" s="360">
        <f t="shared" si="51"/>
        <v>0</v>
      </c>
      <c r="J601" s="360">
        <f t="shared" si="52"/>
        <v>16829.36</v>
      </c>
      <c r="K601" s="439">
        <f t="shared" si="53"/>
        <v>0.010037647058823528</v>
      </c>
    </row>
    <row r="602" spans="1:11" ht="15" customHeight="1" hidden="1">
      <c r="A602" s="480"/>
      <c r="B602" s="781" t="s">
        <v>141</v>
      </c>
      <c r="C602" s="781"/>
      <c r="D602" s="61" t="s">
        <v>142</v>
      </c>
      <c r="E602" s="28"/>
      <c r="F602" s="28"/>
      <c r="G602" s="364"/>
      <c r="H602" s="364"/>
      <c r="I602" s="360">
        <f t="shared" si="51"/>
        <v>0</v>
      </c>
      <c r="J602" s="360">
        <f t="shared" si="52"/>
        <v>0</v>
      </c>
      <c r="K602" s="439" t="e">
        <f t="shared" si="53"/>
        <v>#DIV/0!</v>
      </c>
    </row>
    <row r="603" spans="1:11" ht="15" customHeight="1" hidden="1">
      <c r="A603" s="480"/>
      <c r="B603" s="781" t="s">
        <v>143</v>
      </c>
      <c r="C603" s="781"/>
      <c r="D603" s="61" t="s">
        <v>144</v>
      </c>
      <c r="E603" s="28"/>
      <c r="F603" s="28"/>
      <c r="G603" s="364"/>
      <c r="H603" s="364"/>
      <c r="I603" s="360">
        <f t="shared" si="51"/>
        <v>0</v>
      </c>
      <c r="J603" s="360">
        <f t="shared" si="52"/>
        <v>0</v>
      </c>
      <c r="K603" s="439" t="e">
        <f t="shared" si="53"/>
        <v>#DIV/0!</v>
      </c>
    </row>
    <row r="604" spans="1:11" ht="15.75" customHeight="1" hidden="1">
      <c r="A604" s="484"/>
      <c r="B604" s="781" t="s">
        <v>145</v>
      </c>
      <c r="C604" s="781"/>
      <c r="D604" s="61" t="s">
        <v>146</v>
      </c>
      <c r="E604" s="28"/>
      <c r="F604" s="28"/>
      <c r="G604" s="364"/>
      <c r="H604" s="364"/>
      <c r="I604" s="360">
        <f t="shared" si="51"/>
        <v>0</v>
      </c>
      <c r="J604" s="360">
        <f t="shared" si="52"/>
        <v>0</v>
      </c>
      <c r="K604" s="439" t="e">
        <f t="shared" si="53"/>
        <v>#DIV/0!</v>
      </c>
    </row>
    <row r="605" spans="1:11" ht="12.75">
      <c r="A605" s="480"/>
      <c r="B605" s="283" t="s">
        <v>147</v>
      </c>
      <c r="C605" s="287"/>
      <c r="D605" s="61" t="s">
        <v>148</v>
      </c>
      <c r="E605" s="28">
        <f>E95</f>
        <v>70000</v>
      </c>
      <c r="F605" s="28">
        <f>F95</f>
        <v>17000</v>
      </c>
      <c r="G605" s="364">
        <f>G95</f>
        <v>170.64</v>
      </c>
      <c r="H605" s="364">
        <f>H95</f>
        <v>170.64</v>
      </c>
      <c r="I605" s="360">
        <f t="shared" si="51"/>
        <v>0</v>
      </c>
      <c r="J605" s="360">
        <f t="shared" si="52"/>
        <v>16829.36</v>
      </c>
      <c r="K605" s="439">
        <f t="shared" si="53"/>
        <v>0.010037647058823528</v>
      </c>
    </row>
    <row r="606" spans="1:11" ht="12.75">
      <c r="A606" s="785" t="s">
        <v>149</v>
      </c>
      <c r="B606" s="786"/>
      <c r="C606" s="786"/>
      <c r="D606" s="303" t="s">
        <v>150</v>
      </c>
      <c r="E606" s="293">
        <f>E607+E608</f>
        <v>1015000</v>
      </c>
      <c r="F606" s="293">
        <f>F607+F608</f>
        <v>251000</v>
      </c>
      <c r="G606" s="395">
        <f>G607+G608</f>
        <v>46270.73</v>
      </c>
      <c r="H606" s="395">
        <f>H607+H608</f>
        <v>46270.73</v>
      </c>
      <c r="I606" s="360">
        <f t="shared" si="51"/>
        <v>0</v>
      </c>
      <c r="J606" s="360">
        <f t="shared" si="52"/>
        <v>204729.27</v>
      </c>
      <c r="K606" s="439">
        <f t="shared" si="53"/>
        <v>0.18434553784860558</v>
      </c>
    </row>
    <row r="607" spans="1:11" ht="15" customHeight="1">
      <c r="A607" s="480"/>
      <c r="B607" s="784" t="s">
        <v>151</v>
      </c>
      <c r="C607" s="784"/>
      <c r="D607" s="61" t="s">
        <v>152</v>
      </c>
      <c r="E607" s="28"/>
      <c r="F607" s="28"/>
      <c r="G607" s="364"/>
      <c r="H607" s="364"/>
      <c r="I607" s="360">
        <f t="shared" si="51"/>
        <v>0</v>
      </c>
      <c r="J607" s="360">
        <f t="shared" si="52"/>
        <v>0</v>
      </c>
      <c r="K607" s="439"/>
    </row>
    <row r="608" spans="1:11" ht="12.75">
      <c r="A608" s="480"/>
      <c r="B608" s="725" t="s">
        <v>153</v>
      </c>
      <c r="C608" s="725"/>
      <c r="D608" s="61" t="s">
        <v>154</v>
      </c>
      <c r="E608" s="28">
        <f>E98</f>
        <v>1015000</v>
      </c>
      <c r="F608" s="28">
        <f>F98</f>
        <v>251000</v>
      </c>
      <c r="G608" s="364">
        <f>G98</f>
        <v>46270.73</v>
      </c>
      <c r="H608" s="364">
        <f>H98</f>
        <v>46270.73</v>
      </c>
      <c r="I608" s="360">
        <f t="shared" si="51"/>
        <v>0</v>
      </c>
      <c r="J608" s="360">
        <f t="shared" si="52"/>
        <v>204729.27</v>
      </c>
      <c r="K608" s="439">
        <f t="shared" si="53"/>
        <v>0.18434553784860558</v>
      </c>
    </row>
    <row r="609" spans="1:11" ht="12.75">
      <c r="A609" s="480" t="s">
        <v>155</v>
      </c>
      <c r="B609" s="295"/>
      <c r="C609" s="282"/>
      <c r="D609" s="303" t="s">
        <v>156</v>
      </c>
      <c r="E609" s="293">
        <f>E610+E611+E612</f>
        <v>-28356000</v>
      </c>
      <c r="F609" s="293">
        <f>F610+F611+F612</f>
        <v>-1194000</v>
      </c>
      <c r="G609" s="395">
        <f>G610+G611+G612</f>
        <v>-709957.84</v>
      </c>
      <c r="H609" s="395">
        <f>H610+H611+H612</f>
        <v>-709957.84</v>
      </c>
      <c r="I609" s="360">
        <f t="shared" si="51"/>
        <v>0</v>
      </c>
      <c r="J609" s="360">
        <f t="shared" si="52"/>
        <v>-484042.16000000003</v>
      </c>
      <c r="K609" s="439">
        <f t="shared" si="53"/>
        <v>0.5946045561139028</v>
      </c>
    </row>
    <row r="610" spans="1:11" ht="12.75">
      <c r="A610" s="480"/>
      <c r="B610" s="341" t="s">
        <v>157</v>
      </c>
      <c r="C610" s="287"/>
      <c r="D610" s="61" t="s">
        <v>158</v>
      </c>
      <c r="E610" s="28"/>
      <c r="F610" s="28"/>
      <c r="G610" s="364"/>
      <c r="H610" s="364"/>
      <c r="I610" s="360">
        <f t="shared" si="51"/>
        <v>0</v>
      </c>
      <c r="J610" s="360">
        <f t="shared" si="52"/>
        <v>0</v>
      </c>
      <c r="K610" s="439"/>
    </row>
    <row r="611" spans="1:11" ht="12.75">
      <c r="A611" s="480"/>
      <c r="B611" s="787" t="s">
        <v>422</v>
      </c>
      <c r="C611" s="787"/>
      <c r="D611" s="61" t="s">
        <v>159</v>
      </c>
      <c r="E611" s="28">
        <f>E102</f>
        <v>-28356000</v>
      </c>
      <c r="F611" s="28">
        <f>F102</f>
        <v>-1194000</v>
      </c>
      <c r="G611" s="364">
        <f>G102</f>
        <v>-709957.84</v>
      </c>
      <c r="H611" s="364">
        <f>H102</f>
        <v>-709957.84</v>
      </c>
      <c r="I611" s="360">
        <f t="shared" si="51"/>
        <v>0</v>
      </c>
      <c r="J611" s="360">
        <f t="shared" si="52"/>
        <v>-484042.16000000003</v>
      </c>
      <c r="K611" s="439">
        <f t="shared" si="53"/>
        <v>0.5946045561139028</v>
      </c>
    </row>
    <row r="612" spans="1:11" ht="15" customHeight="1" hidden="1">
      <c r="A612" s="480"/>
      <c r="B612" s="283" t="s">
        <v>161</v>
      </c>
      <c r="C612" s="287"/>
      <c r="D612" s="61" t="s">
        <v>162</v>
      </c>
      <c r="E612" s="28"/>
      <c r="F612" s="28"/>
      <c r="G612" s="364"/>
      <c r="H612" s="364"/>
      <c r="I612" s="360">
        <f t="shared" si="51"/>
        <v>0</v>
      </c>
      <c r="J612" s="360">
        <f t="shared" si="52"/>
        <v>0</v>
      </c>
      <c r="K612" s="439" t="e">
        <f t="shared" si="53"/>
        <v>#DIV/0!</v>
      </c>
    </row>
    <row r="613" spans="1:11" ht="15" customHeight="1" hidden="1">
      <c r="A613" s="480" t="s">
        <v>163</v>
      </c>
      <c r="B613" s="290"/>
      <c r="C613" s="291"/>
      <c r="D613" s="303" t="s">
        <v>164</v>
      </c>
      <c r="E613" s="293">
        <f>E614</f>
        <v>0</v>
      </c>
      <c r="F613" s="293">
        <f>F614</f>
        <v>0</v>
      </c>
      <c r="G613" s="395">
        <f>G614</f>
        <v>0</v>
      </c>
      <c r="H613" s="395">
        <f>H614</f>
        <v>0</v>
      </c>
      <c r="I613" s="360">
        <f t="shared" si="51"/>
        <v>0</v>
      </c>
      <c r="J613" s="360">
        <f t="shared" si="52"/>
        <v>0</v>
      </c>
      <c r="K613" s="439" t="e">
        <f t="shared" si="53"/>
        <v>#DIV/0!</v>
      </c>
    </row>
    <row r="614" spans="1:11" ht="15" customHeight="1" hidden="1">
      <c r="A614" s="480" t="s">
        <v>165</v>
      </c>
      <c r="B614" s="295"/>
      <c r="C614" s="282"/>
      <c r="D614" s="303" t="s">
        <v>166</v>
      </c>
      <c r="E614" s="293">
        <f>E615+E616+E617+E618</f>
        <v>0</v>
      </c>
      <c r="F614" s="293">
        <f>F615+F616+F617+F618</f>
        <v>0</v>
      </c>
      <c r="G614" s="395">
        <f>G615+G616+G617+G618</f>
        <v>0</v>
      </c>
      <c r="H614" s="395">
        <f>H615+H616+H617+H618</f>
        <v>0</v>
      </c>
      <c r="I614" s="360">
        <f t="shared" si="51"/>
        <v>0</v>
      </c>
      <c r="J614" s="360">
        <f t="shared" si="52"/>
        <v>0</v>
      </c>
      <c r="K614" s="439" t="e">
        <f t="shared" si="53"/>
        <v>#DIV/0!</v>
      </c>
    </row>
    <row r="615" spans="1:11" ht="15" customHeight="1" hidden="1">
      <c r="A615" s="480"/>
      <c r="B615" s="283" t="s">
        <v>167</v>
      </c>
      <c r="C615" s="287"/>
      <c r="D615" s="61" t="s">
        <v>168</v>
      </c>
      <c r="E615" s="28"/>
      <c r="F615" s="28"/>
      <c r="G615" s="364"/>
      <c r="H615" s="364"/>
      <c r="I615" s="360">
        <f t="shared" si="51"/>
        <v>0</v>
      </c>
      <c r="J615" s="360">
        <f t="shared" si="52"/>
        <v>0</v>
      </c>
      <c r="K615" s="439" t="e">
        <f t="shared" si="53"/>
        <v>#DIV/0!</v>
      </c>
    </row>
    <row r="616" spans="1:11" ht="15" customHeight="1" hidden="1">
      <c r="A616" s="480"/>
      <c r="B616" s="784" t="s">
        <v>169</v>
      </c>
      <c r="C616" s="784"/>
      <c r="D616" s="61" t="s">
        <v>170</v>
      </c>
      <c r="E616" s="28"/>
      <c r="F616" s="28"/>
      <c r="G616" s="364"/>
      <c r="H616" s="364"/>
      <c r="I616" s="360">
        <f t="shared" si="51"/>
        <v>0</v>
      </c>
      <c r="J616" s="360">
        <f t="shared" si="52"/>
        <v>0</v>
      </c>
      <c r="K616" s="439" t="e">
        <f t="shared" si="53"/>
        <v>#DIV/0!</v>
      </c>
    </row>
    <row r="617" spans="1:11" ht="15" customHeight="1" hidden="1">
      <c r="A617" s="480"/>
      <c r="B617" s="283" t="s">
        <v>171</v>
      </c>
      <c r="C617" s="287"/>
      <c r="D617" s="61" t="s">
        <v>172</v>
      </c>
      <c r="E617" s="28"/>
      <c r="F617" s="28"/>
      <c r="G617" s="364"/>
      <c r="H617" s="364"/>
      <c r="I617" s="360">
        <f t="shared" si="51"/>
        <v>0</v>
      </c>
      <c r="J617" s="360">
        <f t="shared" si="52"/>
        <v>0</v>
      </c>
      <c r="K617" s="439" t="e">
        <f t="shared" si="53"/>
        <v>#DIV/0!</v>
      </c>
    </row>
    <row r="618" spans="1:11" ht="15" customHeight="1" hidden="1">
      <c r="A618" s="480"/>
      <c r="B618" s="784" t="s">
        <v>173</v>
      </c>
      <c r="C618" s="784"/>
      <c r="D618" s="61" t="s">
        <v>174</v>
      </c>
      <c r="E618" s="28"/>
      <c r="F618" s="28"/>
      <c r="G618" s="364"/>
      <c r="H618" s="364"/>
      <c r="I618" s="360">
        <f t="shared" si="51"/>
        <v>0</v>
      </c>
      <c r="J618" s="360">
        <f t="shared" si="52"/>
        <v>0</v>
      </c>
      <c r="K618" s="439" t="e">
        <f t="shared" si="53"/>
        <v>#DIV/0!</v>
      </c>
    </row>
    <row r="619" spans="1:11" ht="15" customHeight="1" hidden="1">
      <c r="A619" s="480" t="s">
        <v>175</v>
      </c>
      <c r="B619" s="290"/>
      <c r="C619" s="291"/>
      <c r="D619" s="303" t="s">
        <v>176</v>
      </c>
      <c r="E619" s="293">
        <f>E620</f>
        <v>0</v>
      </c>
      <c r="F619" s="293">
        <f>F620</f>
        <v>0</v>
      </c>
      <c r="G619" s="395">
        <f>G620</f>
        <v>0</v>
      </c>
      <c r="H619" s="395">
        <f>H620</f>
        <v>0</v>
      </c>
      <c r="I619" s="360">
        <f t="shared" si="51"/>
        <v>0</v>
      </c>
      <c r="J619" s="360">
        <f t="shared" si="52"/>
        <v>0</v>
      </c>
      <c r="K619" s="439" t="e">
        <f t="shared" si="53"/>
        <v>#DIV/0!</v>
      </c>
    </row>
    <row r="620" spans="1:11" ht="15" customHeight="1" hidden="1">
      <c r="A620" s="477" t="s">
        <v>177</v>
      </c>
      <c r="B620" s="287"/>
      <c r="C620" s="283"/>
      <c r="D620" s="61" t="s">
        <v>178</v>
      </c>
      <c r="E620" s="39">
        <f>E621+E622+E623</f>
        <v>0</v>
      </c>
      <c r="F620" s="39">
        <f>F621+F622+F623</f>
        <v>0</v>
      </c>
      <c r="G620" s="365">
        <f>G621+G622+G623</f>
        <v>0</v>
      </c>
      <c r="H620" s="365">
        <f>H621+H622+H623</f>
        <v>0</v>
      </c>
      <c r="I620" s="360">
        <f t="shared" si="51"/>
        <v>0</v>
      </c>
      <c r="J620" s="360">
        <f t="shared" si="52"/>
        <v>0</v>
      </c>
      <c r="K620" s="439" t="e">
        <f t="shared" si="53"/>
        <v>#DIV/0!</v>
      </c>
    </row>
    <row r="621" spans="1:11" ht="15" customHeight="1" hidden="1">
      <c r="A621" s="788" t="s">
        <v>179</v>
      </c>
      <c r="B621" s="781"/>
      <c r="C621" s="781"/>
      <c r="D621" s="61" t="s">
        <v>180</v>
      </c>
      <c r="E621" s="28"/>
      <c r="F621" s="28"/>
      <c r="G621" s="364"/>
      <c r="H621" s="364"/>
      <c r="I621" s="360">
        <f t="shared" si="51"/>
        <v>0</v>
      </c>
      <c r="J621" s="360">
        <f t="shared" si="52"/>
        <v>0</v>
      </c>
      <c r="K621" s="439" t="e">
        <f t="shared" si="53"/>
        <v>#DIV/0!</v>
      </c>
    </row>
    <row r="622" spans="1:11" ht="15" customHeight="1" hidden="1">
      <c r="A622" s="789" t="s">
        <v>181</v>
      </c>
      <c r="B622" s="784"/>
      <c r="C622" s="784"/>
      <c r="D622" s="61" t="s">
        <v>182</v>
      </c>
      <c r="E622" s="28"/>
      <c r="F622" s="28"/>
      <c r="G622" s="364"/>
      <c r="H622" s="364"/>
      <c r="I622" s="360">
        <f t="shared" si="51"/>
        <v>0</v>
      </c>
      <c r="J622" s="360">
        <f t="shared" si="52"/>
        <v>0</v>
      </c>
      <c r="K622" s="439" t="e">
        <f t="shared" si="53"/>
        <v>#DIV/0!</v>
      </c>
    </row>
    <row r="623" spans="1:11" ht="15" customHeight="1" hidden="1">
      <c r="A623" s="485" t="s">
        <v>337</v>
      </c>
      <c r="B623" s="338"/>
      <c r="C623" s="338"/>
      <c r="D623" s="126" t="s">
        <v>338</v>
      </c>
      <c r="E623" s="28"/>
      <c r="F623" s="28"/>
      <c r="G623" s="364"/>
      <c r="H623" s="364"/>
      <c r="I623" s="360">
        <f t="shared" si="51"/>
        <v>0</v>
      </c>
      <c r="J623" s="360">
        <f t="shared" si="52"/>
        <v>0</v>
      </c>
      <c r="K623" s="439" t="e">
        <f t="shared" si="53"/>
        <v>#DIV/0!</v>
      </c>
    </row>
    <row r="624" spans="1:11" ht="12.75">
      <c r="A624" s="782" t="s">
        <v>184</v>
      </c>
      <c r="B624" s="783"/>
      <c r="C624" s="783"/>
      <c r="D624" s="303" t="s">
        <v>185</v>
      </c>
      <c r="E624" s="293">
        <f>E625</f>
        <v>44542000</v>
      </c>
      <c r="F624" s="293">
        <f>F625</f>
        <v>13232000</v>
      </c>
      <c r="G624" s="395">
        <f>G625</f>
        <v>11426514.29</v>
      </c>
      <c r="H624" s="395">
        <f>H625</f>
        <v>11426514.29</v>
      </c>
      <c r="I624" s="360">
        <f t="shared" si="51"/>
        <v>0</v>
      </c>
      <c r="J624" s="360">
        <f t="shared" si="52"/>
        <v>1805485.710000001</v>
      </c>
      <c r="K624" s="439">
        <f t="shared" si="53"/>
        <v>0.8635515636336154</v>
      </c>
    </row>
    <row r="625" spans="1:11" ht="12.75">
      <c r="A625" s="477" t="s">
        <v>186</v>
      </c>
      <c r="B625" s="282"/>
      <c r="C625" s="291"/>
      <c r="D625" s="303" t="s">
        <v>187</v>
      </c>
      <c r="E625" s="293">
        <f>E626+E645</f>
        <v>44542000</v>
      </c>
      <c r="F625" s="293">
        <f>F626+F645</f>
        <v>13232000</v>
      </c>
      <c r="G625" s="395">
        <f>G626+G645</f>
        <v>11426514.29</v>
      </c>
      <c r="H625" s="395">
        <f>H626+H645</f>
        <v>11426514.29</v>
      </c>
      <c r="I625" s="360">
        <f t="shared" si="51"/>
        <v>0</v>
      </c>
      <c r="J625" s="360">
        <f t="shared" si="52"/>
        <v>1805485.710000001</v>
      </c>
      <c r="K625" s="439">
        <f t="shared" si="53"/>
        <v>0.8635515636336154</v>
      </c>
    </row>
    <row r="626" spans="1:11" ht="12.75">
      <c r="A626" s="778" t="s">
        <v>188</v>
      </c>
      <c r="B626" s="779"/>
      <c r="C626" s="780"/>
      <c r="D626" s="303" t="s">
        <v>189</v>
      </c>
      <c r="E626" s="293">
        <f>E627+E640</f>
        <v>44542000</v>
      </c>
      <c r="F626" s="293">
        <f>F627+F640</f>
        <v>13232000</v>
      </c>
      <c r="G626" s="395">
        <f>G627+G640</f>
        <v>11426514.29</v>
      </c>
      <c r="H626" s="395">
        <f>H627+H640</f>
        <v>11426514.29</v>
      </c>
      <c r="I626" s="360">
        <f t="shared" si="51"/>
        <v>0</v>
      </c>
      <c r="J626" s="360">
        <f t="shared" si="52"/>
        <v>1805485.710000001</v>
      </c>
      <c r="K626" s="439">
        <f t="shared" si="53"/>
        <v>0.8635515636336154</v>
      </c>
    </row>
    <row r="627" spans="1:11" ht="12.75">
      <c r="A627" s="782" t="s">
        <v>190</v>
      </c>
      <c r="B627" s="783"/>
      <c r="C627" s="783"/>
      <c r="D627" s="303" t="s">
        <v>191</v>
      </c>
      <c r="E627" s="293">
        <f>E628+E629+E630+E631+E632+E633+E634+E637+E638+E639</f>
        <v>0</v>
      </c>
      <c r="F627" s="293">
        <f>F628+F629+F630+F631+F632+F633+F634+F637+F638+F639</f>
        <v>0</v>
      </c>
      <c r="G627" s="395">
        <f>G628+G629+G630+G631+G632+G633+G634+G637+G638+G639</f>
        <v>0</v>
      </c>
      <c r="H627" s="395">
        <f>H628+H629+H630+H631+H632+H633+H634+H637+H638+H639</f>
        <v>0</v>
      </c>
      <c r="I627" s="360">
        <f t="shared" si="51"/>
        <v>0</v>
      </c>
      <c r="J627" s="360">
        <f t="shared" si="52"/>
        <v>0</v>
      </c>
      <c r="K627" s="439"/>
    </row>
    <row r="628" spans="1:11" ht="15" customHeight="1" hidden="1">
      <c r="A628" s="477"/>
      <c r="B628" s="784" t="s">
        <v>192</v>
      </c>
      <c r="C628" s="784"/>
      <c r="D628" s="61" t="s">
        <v>193</v>
      </c>
      <c r="E628" s="28"/>
      <c r="F628" s="28"/>
      <c r="G628" s="364"/>
      <c r="H628" s="364"/>
      <c r="I628" s="360">
        <f t="shared" si="51"/>
        <v>0</v>
      </c>
      <c r="J628" s="360">
        <f t="shared" si="52"/>
        <v>0</v>
      </c>
      <c r="K628" s="439" t="e">
        <f t="shared" si="53"/>
        <v>#DIV/0!</v>
      </c>
    </row>
    <row r="629" spans="1:11" ht="15" customHeight="1" hidden="1">
      <c r="A629" s="477"/>
      <c r="B629" s="341" t="s">
        <v>194</v>
      </c>
      <c r="C629" s="287"/>
      <c r="D629" s="61" t="s">
        <v>195</v>
      </c>
      <c r="E629" s="28"/>
      <c r="F629" s="28"/>
      <c r="G629" s="364"/>
      <c r="H629" s="364"/>
      <c r="I629" s="360">
        <f t="shared" si="51"/>
        <v>0</v>
      </c>
      <c r="J629" s="360">
        <f t="shared" si="52"/>
        <v>0</v>
      </c>
      <c r="K629" s="439" t="e">
        <f t="shared" si="53"/>
        <v>#DIV/0!</v>
      </c>
    </row>
    <row r="630" spans="1:11" ht="15" customHeight="1" hidden="1">
      <c r="A630" s="477"/>
      <c r="B630" s="341" t="s">
        <v>196</v>
      </c>
      <c r="C630" s="287"/>
      <c r="D630" s="61" t="s">
        <v>197</v>
      </c>
      <c r="E630" s="28"/>
      <c r="F630" s="28"/>
      <c r="G630" s="364"/>
      <c r="H630" s="364"/>
      <c r="I630" s="360">
        <f t="shared" si="51"/>
        <v>0</v>
      </c>
      <c r="J630" s="360">
        <f t="shared" si="52"/>
        <v>0</v>
      </c>
      <c r="K630" s="439" t="e">
        <f t="shared" si="53"/>
        <v>#DIV/0!</v>
      </c>
    </row>
    <row r="631" spans="1:11" ht="15" customHeight="1" hidden="1">
      <c r="A631" s="478"/>
      <c r="B631" s="341" t="s">
        <v>198</v>
      </c>
      <c r="C631" s="287"/>
      <c r="D631" s="61" t="s">
        <v>199</v>
      </c>
      <c r="E631" s="28"/>
      <c r="F631" s="28"/>
      <c r="G631" s="364"/>
      <c r="H631" s="364"/>
      <c r="I631" s="360">
        <f t="shared" si="51"/>
        <v>0</v>
      </c>
      <c r="J631" s="360">
        <f t="shared" si="52"/>
        <v>0</v>
      </c>
      <c r="K631" s="439" t="e">
        <f t="shared" si="53"/>
        <v>#DIV/0!</v>
      </c>
    </row>
    <row r="632" spans="1:11" ht="15.75" customHeight="1" hidden="1">
      <c r="A632" s="486"/>
      <c r="B632" s="781" t="s">
        <v>200</v>
      </c>
      <c r="C632" s="781"/>
      <c r="D632" s="61" t="s">
        <v>201</v>
      </c>
      <c r="E632" s="28"/>
      <c r="F632" s="28"/>
      <c r="G632" s="364"/>
      <c r="H632" s="364"/>
      <c r="I632" s="360">
        <f t="shared" si="51"/>
        <v>0</v>
      </c>
      <c r="J632" s="360">
        <f t="shared" si="52"/>
        <v>0</v>
      </c>
      <c r="K632" s="439" t="e">
        <f t="shared" si="53"/>
        <v>#DIV/0!</v>
      </c>
    </row>
    <row r="633" spans="1:11" ht="15" customHeight="1" hidden="1">
      <c r="A633" s="478"/>
      <c r="B633" s="341" t="s">
        <v>202</v>
      </c>
      <c r="C633" s="287"/>
      <c r="D633" s="61" t="s">
        <v>203</v>
      </c>
      <c r="E633" s="28"/>
      <c r="F633" s="28"/>
      <c r="G633" s="364"/>
      <c r="H633" s="364"/>
      <c r="I633" s="360">
        <f t="shared" si="51"/>
        <v>0</v>
      </c>
      <c r="J633" s="360">
        <f t="shared" si="52"/>
        <v>0</v>
      </c>
      <c r="K633" s="439" t="e">
        <f t="shared" si="53"/>
        <v>#DIV/0!</v>
      </c>
    </row>
    <row r="634" spans="1:11" ht="15" customHeight="1" hidden="1">
      <c r="A634" s="477"/>
      <c r="B634" s="768" t="s">
        <v>204</v>
      </c>
      <c r="C634" s="768"/>
      <c r="D634" s="61" t="s">
        <v>205</v>
      </c>
      <c r="E634" s="88">
        <f>E635+E636</f>
        <v>0</v>
      </c>
      <c r="F634" s="88">
        <f>F635+F636</f>
        <v>0</v>
      </c>
      <c r="G634" s="375">
        <f>G635+G636</f>
        <v>0</v>
      </c>
      <c r="H634" s="375">
        <f>H635+H636</f>
        <v>0</v>
      </c>
      <c r="I634" s="360">
        <f t="shared" si="51"/>
        <v>0</v>
      </c>
      <c r="J634" s="360">
        <f t="shared" si="52"/>
        <v>0</v>
      </c>
      <c r="K634" s="439" t="e">
        <f t="shared" si="53"/>
        <v>#DIV/0!</v>
      </c>
    </row>
    <row r="635" spans="1:11" ht="15" customHeight="1" hidden="1">
      <c r="A635" s="477"/>
      <c r="B635" s="768" t="s">
        <v>206</v>
      </c>
      <c r="C635" s="768"/>
      <c r="D635" s="61" t="s">
        <v>207</v>
      </c>
      <c r="E635" s="28">
        <v>0</v>
      </c>
      <c r="F635" s="28">
        <v>0</v>
      </c>
      <c r="G635" s="364">
        <v>0</v>
      </c>
      <c r="H635" s="364">
        <v>0</v>
      </c>
      <c r="I635" s="360">
        <f t="shared" si="51"/>
        <v>0</v>
      </c>
      <c r="J635" s="360">
        <f t="shared" si="52"/>
        <v>0</v>
      </c>
      <c r="K635" s="439" t="e">
        <f t="shared" si="53"/>
        <v>#DIV/0!</v>
      </c>
    </row>
    <row r="636" spans="1:11" ht="15" customHeight="1" hidden="1">
      <c r="A636" s="477"/>
      <c r="B636" s="768" t="s">
        <v>208</v>
      </c>
      <c r="C636" s="768"/>
      <c r="D636" s="61" t="s">
        <v>209</v>
      </c>
      <c r="E636" s="28"/>
      <c r="F636" s="28"/>
      <c r="G636" s="364"/>
      <c r="H636" s="364"/>
      <c r="I636" s="360">
        <f t="shared" si="51"/>
        <v>0</v>
      </c>
      <c r="J636" s="360">
        <f t="shared" si="52"/>
        <v>0</v>
      </c>
      <c r="K636" s="439" t="e">
        <f t="shared" si="53"/>
        <v>#DIV/0!</v>
      </c>
    </row>
    <row r="637" spans="1:11" ht="15" customHeight="1" hidden="1">
      <c r="A637" s="477"/>
      <c r="B637" s="781" t="s">
        <v>210</v>
      </c>
      <c r="C637" s="781"/>
      <c r="D637" s="61" t="s">
        <v>211</v>
      </c>
      <c r="E637" s="28"/>
      <c r="F637" s="28"/>
      <c r="G637" s="364"/>
      <c r="H637" s="364"/>
      <c r="I637" s="360">
        <f t="shared" si="51"/>
        <v>0</v>
      </c>
      <c r="J637" s="360">
        <f t="shared" si="52"/>
        <v>0</v>
      </c>
      <c r="K637" s="439" t="e">
        <f t="shared" si="53"/>
        <v>#DIV/0!</v>
      </c>
    </row>
    <row r="638" spans="1:11" ht="15" customHeight="1" hidden="1">
      <c r="A638" s="477"/>
      <c r="B638" s="781" t="s">
        <v>212</v>
      </c>
      <c r="C638" s="781"/>
      <c r="D638" s="61" t="s">
        <v>213</v>
      </c>
      <c r="E638" s="28"/>
      <c r="F638" s="28"/>
      <c r="G638" s="364"/>
      <c r="H638" s="364"/>
      <c r="I638" s="360">
        <f t="shared" si="51"/>
        <v>0</v>
      </c>
      <c r="J638" s="360">
        <f t="shared" si="52"/>
        <v>0</v>
      </c>
      <c r="K638" s="439" t="e">
        <f t="shared" si="53"/>
        <v>#DIV/0!</v>
      </c>
    </row>
    <row r="639" spans="1:11" ht="15" customHeight="1" hidden="1">
      <c r="A639" s="477"/>
      <c r="B639" s="781" t="s">
        <v>214</v>
      </c>
      <c r="C639" s="781"/>
      <c r="D639" s="61" t="s">
        <v>215</v>
      </c>
      <c r="E639" s="28">
        <v>0</v>
      </c>
      <c r="F639" s="28">
        <v>0</v>
      </c>
      <c r="G639" s="364">
        <v>0</v>
      </c>
      <c r="H639" s="364">
        <v>0</v>
      </c>
      <c r="I639" s="360">
        <f t="shared" si="51"/>
        <v>0</v>
      </c>
      <c r="J639" s="360">
        <f t="shared" si="52"/>
        <v>0</v>
      </c>
      <c r="K639" s="439" t="e">
        <f t="shared" si="53"/>
        <v>#DIV/0!</v>
      </c>
    </row>
    <row r="640" spans="1:11" ht="12.75">
      <c r="A640" s="782" t="s">
        <v>357</v>
      </c>
      <c r="B640" s="783"/>
      <c r="C640" s="783"/>
      <c r="D640" s="292" t="s">
        <v>217</v>
      </c>
      <c r="E640" s="298">
        <f>E641+E642+E643+E644</f>
        <v>44542000</v>
      </c>
      <c r="F640" s="298">
        <f>F641+F642+F643+F644</f>
        <v>13232000</v>
      </c>
      <c r="G640" s="396">
        <f>G641+G642+G643+G644</f>
        <v>11426514.29</v>
      </c>
      <c r="H640" s="396">
        <f>H641+H642+H643+H644</f>
        <v>11426514.29</v>
      </c>
      <c r="I640" s="360">
        <f t="shared" si="51"/>
        <v>0</v>
      </c>
      <c r="J640" s="360">
        <f t="shared" si="52"/>
        <v>1805485.710000001</v>
      </c>
      <c r="K640" s="439">
        <f t="shared" si="53"/>
        <v>0.8635515636336154</v>
      </c>
    </row>
    <row r="641" spans="1:11" ht="12.75">
      <c r="A641" s="477"/>
      <c r="B641" s="341" t="s">
        <v>218</v>
      </c>
      <c r="C641" s="287"/>
      <c r="D641" s="61" t="s">
        <v>219</v>
      </c>
      <c r="E641" s="28">
        <f>E135</f>
        <v>44203000</v>
      </c>
      <c r="F641" s="28">
        <f>F135</f>
        <v>13000000</v>
      </c>
      <c r="G641" s="364">
        <f>G135</f>
        <v>11212164</v>
      </c>
      <c r="H641" s="364">
        <f>H135</f>
        <v>11212164</v>
      </c>
      <c r="I641" s="360">
        <f t="shared" si="51"/>
        <v>0</v>
      </c>
      <c r="J641" s="360">
        <f t="shared" si="52"/>
        <v>1787836</v>
      </c>
      <c r="K641" s="439">
        <f t="shared" si="53"/>
        <v>0.8624741538461539</v>
      </c>
    </row>
    <row r="642" spans="1:11" ht="12.75" hidden="1">
      <c r="A642" s="477"/>
      <c r="B642" s="723" t="s">
        <v>220</v>
      </c>
      <c r="C642" s="723"/>
      <c r="D642" s="61" t="s">
        <v>221</v>
      </c>
      <c r="E642" s="28"/>
      <c r="F642" s="28"/>
      <c r="G642" s="364"/>
      <c r="H642" s="364"/>
      <c r="I642" s="360">
        <f t="shared" si="51"/>
        <v>0</v>
      </c>
      <c r="J642" s="360">
        <f t="shared" si="52"/>
        <v>0</v>
      </c>
      <c r="K642" s="439" t="e">
        <f t="shared" si="53"/>
        <v>#DIV/0!</v>
      </c>
    </row>
    <row r="643" spans="1:11" ht="12.75">
      <c r="A643" s="477"/>
      <c r="B643" s="781" t="s">
        <v>424</v>
      </c>
      <c r="C643" s="781"/>
      <c r="D643" s="61" t="s">
        <v>222</v>
      </c>
      <c r="E643" s="28">
        <f aca="true" t="shared" si="55" ref="E643:H644">E137</f>
        <v>100000</v>
      </c>
      <c r="F643" s="28">
        <f t="shared" si="55"/>
        <v>36000</v>
      </c>
      <c r="G643" s="364">
        <f t="shared" si="55"/>
        <v>36350.29</v>
      </c>
      <c r="H643" s="364">
        <f t="shared" si="55"/>
        <v>36350.29</v>
      </c>
      <c r="I643" s="360">
        <f t="shared" si="51"/>
        <v>0</v>
      </c>
      <c r="J643" s="360">
        <f t="shared" si="52"/>
        <v>-350.2900000000009</v>
      </c>
      <c r="K643" s="439">
        <f t="shared" si="53"/>
        <v>1.009730277777778</v>
      </c>
    </row>
    <row r="644" spans="1:11" ht="12.75">
      <c r="A644" s="477"/>
      <c r="B644" s="781" t="s">
        <v>223</v>
      </c>
      <c r="C644" s="781"/>
      <c r="D644" s="61" t="s">
        <v>224</v>
      </c>
      <c r="E644" s="28">
        <f t="shared" si="55"/>
        <v>239000</v>
      </c>
      <c r="F644" s="28">
        <f t="shared" si="55"/>
        <v>196000</v>
      </c>
      <c r="G644" s="364">
        <f t="shared" si="55"/>
        <v>178000</v>
      </c>
      <c r="H644" s="364">
        <f t="shared" si="55"/>
        <v>178000</v>
      </c>
      <c r="I644" s="360">
        <f t="shared" si="51"/>
        <v>0</v>
      </c>
      <c r="J644" s="360">
        <f t="shared" si="52"/>
        <v>18000</v>
      </c>
      <c r="K644" s="439">
        <f t="shared" si="53"/>
        <v>0.9081632653061225</v>
      </c>
    </row>
    <row r="645" spans="1:11" ht="15" customHeight="1">
      <c r="A645" s="778" t="s">
        <v>225</v>
      </c>
      <c r="B645" s="779"/>
      <c r="C645" s="780"/>
      <c r="D645" s="303" t="s">
        <v>226</v>
      </c>
      <c r="E645" s="38">
        <f>E646+E647+E648</f>
        <v>0</v>
      </c>
      <c r="F645" s="38">
        <f>F646+F647+F648</f>
        <v>0</v>
      </c>
      <c r="G645" s="361">
        <f>G646+G647+G648</f>
        <v>0</v>
      </c>
      <c r="H645" s="361">
        <f>H646+H647+H648</f>
        <v>0</v>
      </c>
      <c r="I645" s="360">
        <f t="shared" si="51"/>
        <v>0</v>
      </c>
      <c r="J645" s="360">
        <f t="shared" si="52"/>
        <v>0</v>
      </c>
      <c r="K645" s="439"/>
    </row>
    <row r="646" spans="1:11" ht="25.5" customHeight="1">
      <c r="A646" s="477"/>
      <c r="B646" s="781" t="s">
        <v>227</v>
      </c>
      <c r="C646" s="781"/>
      <c r="D646" s="61" t="s">
        <v>228</v>
      </c>
      <c r="E646" s="28"/>
      <c r="F646" s="28"/>
      <c r="G646" s="364"/>
      <c r="H646" s="364"/>
      <c r="I646" s="360">
        <f t="shared" si="51"/>
        <v>0</v>
      </c>
      <c r="J646" s="360">
        <f t="shared" si="52"/>
        <v>0</v>
      </c>
      <c r="K646" s="439"/>
    </row>
    <row r="647" spans="1:11" ht="24" customHeight="1">
      <c r="A647" s="481"/>
      <c r="B647" s="781" t="s">
        <v>229</v>
      </c>
      <c r="C647" s="781"/>
      <c r="D647" s="61" t="s">
        <v>230</v>
      </c>
      <c r="E647" s="28"/>
      <c r="F647" s="28"/>
      <c r="G647" s="364"/>
      <c r="H647" s="364"/>
      <c r="I647" s="360">
        <f t="shared" si="51"/>
        <v>0</v>
      </c>
      <c r="J647" s="360">
        <f t="shared" si="52"/>
        <v>0</v>
      </c>
      <c r="K647" s="439"/>
    </row>
    <row r="648" spans="1:11" ht="15.75" customHeight="1">
      <c r="A648" s="487"/>
      <c r="B648" s="781" t="s">
        <v>423</v>
      </c>
      <c r="C648" s="781"/>
      <c r="D648" s="61" t="s">
        <v>371</v>
      </c>
      <c r="E648" s="28">
        <f>E142</f>
        <v>0</v>
      </c>
      <c r="F648" s="28">
        <f>F142</f>
        <v>0</v>
      </c>
      <c r="G648" s="364">
        <f>G142</f>
        <v>0</v>
      </c>
      <c r="H648" s="364">
        <f>H142</f>
        <v>0</v>
      </c>
      <c r="I648" s="360">
        <f t="shared" si="51"/>
        <v>0</v>
      </c>
      <c r="J648" s="360">
        <f t="shared" si="52"/>
        <v>0</v>
      </c>
      <c r="K648" s="439"/>
    </row>
    <row r="649" spans="1:11" ht="15" customHeight="1">
      <c r="A649" s="776" t="s">
        <v>231</v>
      </c>
      <c r="B649" s="777"/>
      <c r="C649" s="777"/>
      <c r="D649" s="303" t="s">
        <v>232</v>
      </c>
      <c r="E649" s="305">
        <f>E650+E658+E666</f>
        <v>0</v>
      </c>
      <c r="F649" s="305">
        <f>F650+F658+F666</f>
        <v>0</v>
      </c>
      <c r="G649" s="397">
        <f>G650+G658+G666</f>
        <v>0</v>
      </c>
      <c r="H649" s="397">
        <f>H650+H658+H666</f>
        <v>0</v>
      </c>
      <c r="I649" s="360">
        <f t="shared" si="51"/>
        <v>0</v>
      </c>
      <c r="J649" s="360">
        <f t="shared" si="52"/>
        <v>0</v>
      </c>
      <c r="K649" s="439"/>
    </row>
    <row r="650" spans="1:11" ht="15" customHeight="1">
      <c r="A650" s="776" t="s">
        <v>233</v>
      </c>
      <c r="B650" s="777"/>
      <c r="C650" s="777"/>
      <c r="D650" s="303" t="s">
        <v>234</v>
      </c>
      <c r="E650" s="305">
        <f>E651+E656+E657</f>
        <v>0</v>
      </c>
      <c r="F650" s="305">
        <f>F651+F656+F657</f>
        <v>0</v>
      </c>
      <c r="G650" s="397">
        <f>G651+G656+G657</f>
        <v>0</v>
      </c>
      <c r="H650" s="397">
        <f>H651+H656+H657</f>
        <v>0</v>
      </c>
      <c r="I650" s="360">
        <f t="shared" si="51"/>
        <v>0</v>
      </c>
      <c r="J650" s="360">
        <f t="shared" si="52"/>
        <v>0</v>
      </c>
      <c r="K650" s="439"/>
    </row>
    <row r="651" spans="1:11" ht="0.75" customHeight="1">
      <c r="A651" s="767" t="s">
        <v>235</v>
      </c>
      <c r="B651" s="768"/>
      <c r="C651" s="768"/>
      <c r="D651" s="61" t="s">
        <v>236</v>
      </c>
      <c r="E651" s="28"/>
      <c r="F651" s="28"/>
      <c r="G651" s="364"/>
      <c r="H651" s="364"/>
      <c r="I651" s="360">
        <f t="shared" si="51"/>
        <v>0</v>
      </c>
      <c r="J651" s="360">
        <f t="shared" si="52"/>
        <v>0</v>
      </c>
      <c r="K651" s="439" t="e">
        <f t="shared" si="53"/>
        <v>#DIV/0!</v>
      </c>
    </row>
    <row r="652" spans="1:11" ht="15" customHeight="1" hidden="1">
      <c r="A652" s="488"/>
      <c r="B652" s="339"/>
      <c r="C652" s="339"/>
      <c r="D652" s="61"/>
      <c r="E652" s="28"/>
      <c r="F652" s="28"/>
      <c r="G652" s="364"/>
      <c r="H652" s="364"/>
      <c r="I652" s="360">
        <f t="shared" si="51"/>
        <v>0</v>
      </c>
      <c r="J652" s="360">
        <f t="shared" si="52"/>
        <v>0</v>
      </c>
      <c r="K652" s="439" t="e">
        <f t="shared" si="53"/>
        <v>#DIV/0!</v>
      </c>
    </row>
    <row r="653" spans="1:11" ht="15" customHeight="1" hidden="1">
      <c r="A653" s="488"/>
      <c r="B653" s="339"/>
      <c r="C653" s="339"/>
      <c r="D653" s="61"/>
      <c r="E653" s="28"/>
      <c r="F653" s="28"/>
      <c r="G653" s="364"/>
      <c r="H653" s="364"/>
      <c r="I653" s="360">
        <f aca="true" t="shared" si="56" ref="I653:I716">G653-H653</f>
        <v>0</v>
      </c>
      <c r="J653" s="360">
        <f aca="true" t="shared" si="57" ref="J653:J716">F653-G653</f>
        <v>0</v>
      </c>
      <c r="K653" s="439" t="e">
        <f aca="true" t="shared" si="58" ref="K653:K716">H653/F653</f>
        <v>#DIV/0!</v>
      </c>
    </row>
    <row r="654" spans="1:11" ht="15" customHeight="1" hidden="1">
      <c r="A654" s="488"/>
      <c r="B654" s="339"/>
      <c r="C654" s="339"/>
      <c r="D654" s="61"/>
      <c r="E654" s="28"/>
      <c r="F654" s="28"/>
      <c r="G654" s="364"/>
      <c r="H654" s="364"/>
      <c r="I654" s="360">
        <f t="shared" si="56"/>
        <v>0</v>
      </c>
      <c r="J654" s="360">
        <f t="shared" si="57"/>
        <v>0</v>
      </c>
      <c r="K654" s="439" t="e">
        <f t="shared" si="58"/>
        <v>#DIV/0!</v>
      </c>
    </row>
    <row r="655" spans="1:11" ht="15" customHeight="1" hidden="1">
      <c r="A655" s="488"/>
      <c r="B655" s="339"/>
      <c r="C655" s="339"/>
      <c r="D655" s="61"/>
      <c r="E655" s="28"/>
      <c r="F655" s="28"/>
      <c r="G655" s="364"/>
      <c r="H655" s="364"/>
      <c r="I655" s="360">
        <f t="shared" si="56"/>
        <v>0</v>
      </c>
      <c r="J655" s="360">
        <f t="shared" si="57"/>
        <v>0</v>
      </c>
      <c r="K655" s="439" t="e">
        <f t="shared" si="58"/>
        <v>#DIV/0!</v>
      </c>
    </row>
    <row r="656" spans="1:11" ht="15" customHeight="1" hidden="1">
      <c r="A656" s="767" t="s">
        <v>237</v>
      </c>
      <c r="B656" s="768"/>
      <c r="C656" s="768"/>
      <c r="D656" s="61" t="s">
        <v>238</v>
      </c>
      <c r="E656" s="28"/>
      <c r="F656" s="28"/>
      <c r="G656" s="364"/>
      <c r="H656" s="364"/>
      <c r="I656" s="360">
        <f t="shared" si="56"/>
        <v>0</v>
      </c>
      <c r="J656" s="360">
        <f t="shared" si="57"/>
        <v>0</v>
      </c>
      <c r="K656" s="439" t="e">
        <f t="shared" si="58"/>
        <v>#DIV/0!</v>
      </c>
    </row>
    <row r="657" spans="1:11" ht="15" customHeight="1" hidden="1">
      <c r="A657" s="767" t="s">
        <v>239</v>
      </c>
      <c r="B657" s="768"/>
      <c r="C657" s="768"/>
      <c r="D657" s="61" t="s">
        <v>240</v>
      </c>
      <c r="E657" s="28"/>
      <c r="F657" s="28"/>
      <c r="G657" s="364"/>
      <c r="H657" s="364"/>
      <c r="I657" s="360">
        <f t="shared" si="56"/>
        <v>0</v>
      </c>
      <c r="J657" s="360">
        <f t="shared" si="57"/>
        <v>0</v>
      </c>
      <c r="K657" s="439" t="e">
        <f t="shared" si="58"/>
        <v>#DIV/0!</v>
      </c>
    </row>
    <row r="658" spans="1:11" ht="15" customHeight="1" hidden="1">
      <c r="A658" s="776" t="s">
        <v>241</v>
      </c>
      <c r="B658" s="777"/>
      <c r="C658" s="777"/>
      <c r="D658" s="303" t="s">
        <v>242</v>
      </c>
      <c r="E658" s="298">
        <f>E659+E664+E665</f>
        <v>0</v>
      </c>
      <c r="F658" s="298">
        <f>F659+F664+F665</f>
        <v>0</v>
      </c>
      <c r="G658" s="396">
        <f>G659+G664+G665</f>
        <v>0</v>
      </c>
      <c r="H658" s="396">
        <f>H659+H664+H665</f>
        <v>0</v>
      </c>
      <c r="I658" s="360">
        <f t="shared" si="56"/>
        <v>0</v>
      </c>
      <c r="J658" s="360">
        <f t="shared" si="57"/>
        <v>0</v>
      </c>
      <c r="K658" s="439" t="e">
        <f t="shared" si="58"/>
        <v>#DIV/0!</v>
      </c>
    </row>
    <row r="659" spans="1:11" ht="1.5" customHeight="1" hidden="1">
      <c r="A659" s="767" t="s">
        <v>235</v>
      </c>
      <c r="B659" s="768"/>
      <c r="C659" s="768"/>
      <c r="D659" s="61" t="s">
        <v>243</v>
      </c>
      <c r="E659" s="28"/>
      <c r="F659" s="28"/>
      <c r="G659" s="364"/>
      <c r="H659" s="364"/>
      <c r="I659" s="360">
        <f t="shared" si="56"/>
        <v>0</v>
      </c>
      <c r="J659" s="360">
        <f t="shared" si="57"/>
        <v>0</v>
      </c>
      <c r="K659" s="439" t="e">
        <f t="shared" si="58"/>
        <v>#DIV/0!</v>
      </c>
    </row>
    <row r="660" spans="1:11" ht="15" customHeight="1" hidden="1">
      <c r="A660" s="488"/>
      <c r="B660" s="339"/>
      <c r="C660" s="339"/>
      <c r="D660" s="61"/>
      <c r="E660" s="28"/>
      <c r="F660" s="28"/>
      <c r="G660" s="364"/>
      <c r="H660" s="364"/>
      <c r="I660" s="360">
        <f t="shared" si="56"/>
        <v>0</v>
      </c>
      <c r="J660" s="360">
        <f t="shared" si="57"/>
        <v>0</v>
      </c>
      <c r="K660" s="439" t="e">
        <f t="shared" si="58"/>
        <v>#DIV/0!</v>
      </c>
    </row>
    <row r="661" spans="1:11" ht="15" customHeight="1" hidden="1">
      <c r="A661" s="488"/>
      <c r="B661" s="339"/>
      <c r="C661" s="339"/>
      <c r="D661" s="61"/>
      <c r="E661" s="28"/>
      <c r="F661" s="28"/>
      <c r="G661" s="364"/>
      <c r="H661" s="364"/>
      <c r="I661" s="360">
        <f t="shared" si="56"/>
        <v>0</v>
      </c>
      <c r="J661" s="360">
        <f t="shared" si="57"/>
        <v>0</v>
      </c>
      <c r="K661" s="439" t="e">
        <f t="shared" si="58"/>
        <v>#DIV/0!</v>
      </c>
    </row>
    <row r="662" spans="1:11" ht="15" customHeight="1" hidden="1">
      <c r="A662" s="488"/>
      <c r="B662" s="339"/>
      <c r="C662" s="339"/>
      <c r="D662" s="61"/>
      <c r="E662" s="28"/>
      <c r="F662" s="28"/>
      <c r="G662" s="364"/>
      <c r="H662" s="364"/>
      <c r="I662" s="360">
        <f t="shared" si="56"/>
        <v>0</v>
      </c>
      <c r="J662" s="360">
        <f t="shared" si="57"/>
        <v>0</v>
      </c>
      <c r="K662" s="439" t="e">
        <f t="shared" si="58"/>
        <v>#DIV/0!</v>
      </c>
    </row>
    <row r="663" spans="1:11" ht="15" customHeight="1" hidden="1">
      <c r="A663" s="488"/>
      <c r="B663" s="339"/>
      <c r="C663" s="339"/>
      <c r="D663" s="61"/>
      <c r="E663" s="28"/>
      <c r="F663" s="28"/>
      <c r="G663" s="364"/>
      <c r="H663" s="364"/>
      <c r="I663" s="360">
        <f t="shared" si="56"/>
        <v>0</v>
      </c>
      <c r="J663" s="360">
        <f t="shared" si="57"/>
        <v>0</v>
      </c>
      <c r="K663" s="439" t="e">
        <f t="shared" si="58"/>
        <v>#DIV/0!</v>
      </c>
    </row>
    <row r="664" spans="1:11" ht="15" customHeight="1" hidden="1">
      <c r="A664" s="767" t="s">
        <v>237</v>
      </c>
      <c r="B664" s="768"/>
      <c r="C664" s="768"/>
      <c r="D664" s="61" t="s">
        <v>244</v>
      </c>
      <c r="E664" s="28"/>
      <c r="F664" s="28"/>
      <c r="G664" s="364"/>
      <c r="H664" s="364"/>
      <c r="I664" s="360">
        <f t="shared" si="56"/>
        <v>0</v>
      </c>
      <c r="J664" s="360">
        <f t="shared" si="57"/>
        <v>0</v>
      </c>
      <c r="K664" s="439" t="e">
        <f t="shared" si="58"/>
        <v>#DIV/0!</v>
      </c>
    </row>
    <row r="665" spans="1:11" ht="15" customHeight="1" hidden="1">
      <c r="A665" s="767" t="s">
        <v>239</v>
      </c>
      <c r="B665" s="768"/>
      <c r="C665" s="768"/>
      <c r="D665" s="61" t="s">
        <v>245</v>
      </c>
      <c r="E665" s="28"/>
      <c r="F665" s="28"/>
      <c r="G665" s="364"/>
      <c r="H665" s="364"/>
      <c r="I665" s="360">
        <f t="shared" si="56"/>
        <v>0</v>
      </c>
      <c r="J665" s="360">
        <f t="shared" si="57"/>
        <v>0</v>
      </c>
      <c r="K665" s="439" t="e">
        <f t="shared" si="58"/>
        <v>#DIV/0!</v>
      </c>
    </row>
    <row r="666" spans="1:11" ht="15" customHeight="1" hidden="1">
      <c r="A666" s="776" t="s">
        <v>246</v>
      </c>
      <c r="B666" s="777"/>
      <c r="C666" s="777"/>
      <c r="D666" s="303" t="s">
        <v>247</v>
      </c>
      <c r="E666" s="298">
        <f>E667+E668+E669</f>
        <v>0</v>
      </c>
      <c r="F666" s="298">
        <f>F667+F668+F669</f>
        <v>0</v>
      </c>
      <c r="G666" s="396">
        <f>G667+G668+G669</f>
        <v>0</v>
      </c>
      <c r="H666" s="396">
        <f>H667+H668+H669</f>
        <v>0</v>
      </c>
      <c r="I666" s="360">
        <f t="shared" si="56"/>
        <v>0</v>
      </c>
      <c r="J666" s="360">
        <f t="shared" si="57"/>
        <v>0</v>
      </c>
      <c r="K666" s="439" t="e">
        <f t="shared" si="58"/>
        <v>#DIV/0!</v>
      </c>
    </row>
    <row r="667" spans="1:11" ht="0.75" customHeight="1">
      <c r="A667" s="767" t="s">
        <v>235</v>
      </c>
      <c r="B667" s="768"/>
      <c r="C667" s="768"/>
      <c r="D667" s="61" t="s">
        <v>248</v>
      </c>
      <c r="E667" s="28"/>
      <c r="F667" s="28"/>
      <c r="G667" s="364"/>
      <c r="H667" s="364"/>
      <c r="I667" s="360">
        <f t="shared" si="56"/>
        <v>0</v>
      </c>
      <c r="J667" s="360">
        <f t="shared" si="57"/>
        <v>0</v>
      </c>
      <c r="K667" s="439" t="e">
        <f t="shared" si="58"/>
        <v>#DIV/0!</v>
      </c>
    </row>
    <row r="668" spans="1:11" ht="15" customHeight="1" hidden="1">
      <c r="A668" s="767" t="s">
        <v>237</v>
      </c>
      <c r="B668" s="768"/>
      <c r="C668" s="768"/>
      <c r="D668" s="61" t="s">
        <v>249</v>
      </c>
      <c r="E668" s="28"/>
      <c r="F668" s="28"/>
      <c r="G668" s="364"/>
      <c r="H668" s="364"/>
      <c r="I668" s="360">
        <f t="shared" si="56"/>
        <v>0</v>
      </c>
      <c r="J668" s="360">
        <f t="shared" si="57"/>
        <v>0</v>
      </c>
      <c r="K668" s="439" t="e">
        <f t="shared" si="58"/>
        <v>#DIV/0!</v>
      </c>
    </row>
    <row r="669" spans="1:11" ht="15" customHeight="1" hidden="1">
      <c r="A669" s="767" t="s">
        <v>239</v>
      </c>
      <c r="B669" s="768"/>
      <c r="C669" s="768"/>
      <c r="D669" s="61" t="s">
        <v>250</v>
      </c>
      <c r="E669" s="28"/>
      <c r="F669" s="28"/>
      <c r="G669" s="364"/>
      <c r="H669" s="364"/>
      <c r="I669" s="360">
        <f t="shared" si="56"/>
        <v>0</v>
      </c>
      <c r="J669" s="360">
        <f t="shared" si="57"/>
        <v>0</v>
      </c>
      <c r="K669" s="439" t="e">
        <f t="shared" si="58"/>
        <v>#DIV/0!</v>
      </c>
    </row>
    <row r="670" spans="1:11" ht="15" customHeight="1" hidden="1">
      <c r="A670" s="767"/>
      <c r="B670" s="768"/>
      <c r="C670" s="768"/>
      <c r="D670" s="61"/>
      <c r="E670" s="28"/>
      <c r="F670" s="28"/>
      <c r="G670" s="364"/>
      <c r="H670" s="364"/>
      <c r="I670" s="360">
        <f t="shared" si="56"/>
        <v>0</v>
      </c>
      <c r="J670" s="360">
        <f t="shared" si="57"/>
        <v>0</v>
      </c>
      <c r="K670" s="439" t="e">
        <f t="shared" si="58"/>
        <v>#DIV/0!</v>
      </c>
    </row>
    <row r="671" spans="1:30" s="155" customFormat="1" ht="27" customHeight="1">
      <c r="A671" s="769" t="s">
        <v>339</v>
      </c>
      <c r="B671" s="770"/>
      <c r="C671" s="771"/>
      <c r="D671" s="306" t="s">
        <v>251</v>
      </c>
      <c r="E671" s="136">
        <f>E687+E697+E718+E722+E725+E730+E775+E783+E803+E832+E835+E839+E870</f>
        <v>160651000</v>
      </c>
      <c r="F671" s="136">
        <f>F687+F697+F718+F722+F725+F730+F775+F783+F803+F832+F835+F839+F870</f>
        <v>36794000</v>
      </c>
      <c r="G671" s="390">
        <f>G687+G697+G718+G722+G725+G730+G775+G783+G803+G832+G835+G839+G870</f>
        <v>30412990.83</v>
      </c>
      <c r="H671" s="390">
        <f>H687+H697+H718+H722+H725+H730+H775+H783+H803+H832+H835+H839+H870</f>
        <v>29827577.379999995</v>
      </c>
      <c r="I671" s="360">
        <f t="shared" si="56"/>
        <v>585413.450000003</v>
      </c>
      <c r="J671" s="390">
        <f t="shared" si="57"/>
        <v>6381009.170000002</v>
      </c>
      <c r="K671" s="390">
        <f t="shared" si="58"/>
        <v>0.8106641675273141</v>
      </c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11" ht="12.75">
      <c r="A672" s="772" t="s">
        <v>387</v>
      </c>
      <c r="B672" s="773"/>
      <c r="C672" s="773"/>
      <c r="D672" s="307" t="s">
        <v>253</v>
      </c>
      <c r="E672" s="66">
        <f>E673+E674+E675+E676+E677+E678+E679+E680+E681</f>
        <v>157351000</v>
      </c>
      <c r="F672" s="66">
        <f>F673+F674+F675+F676+F677+F678+F679+F680+F681</f>
        <v>36694000</v>
      </c>
      <c r="G672" s="370">
        <f>G673+G674+G675+G676+G677+G678+G679+G680+G681</f>
        <v>30412990.83</v>
      </c>
      <c r="H672" s="370">
        <f>H673+H674+H675+H676+H677+H678+H679+H680+H681</f>
        <v>29849070.189999998</v>
      </c>
      <c r="I672" s="360">
        <f t="shared" si="56"/>
        <v>563920.6400000006</v>
      </c>
      <c r="J672" s="370">
        <f t="shared" si="57"/>
        <v>6281009.170000002</v>
      </c>
      <c r="K672" s="370">
        <f t="shared" si="58"/>
        <v>0.8134591538126124</v>
      </c>
    </row>
    <row r="673" spans="1:11" ht="12.75">
      <c r="A673" s="760" t="s">
        <v>254</v>
      </c>
      <c r="B673" s="761"/>
      <c r="C673" s="762"/>
      <c r="D673" s="307">
        <v>10</v>
      </c>
      <c r="E673" s="66">
        <f>E689+E732+E785+E805</f>
        <v>36912000</v>
      </c>
      <c r="F673" s="66">
        <f>F689+F732+F785+F805</f>
        <v>9413000</v>
      </c>
      <c r="G673" s="370">
        <f>G689+G732+G785+G805</f>
        <v>7934030</v>
      </c>
      <c r="H673" s="370">
        <f>H689+H732+H785+H805</f>
        <v>7922436.98</v>
      </c>
      <c r="I673" s="360">
        <f t="shared" si="56"/>
        <v>11593.019999999553</v>
      </c>
      <c r="J673" s="370">
        <f t="shared" si="57"/>
        <v>1478970</v>
      </c>
      <c r="K673" s="370">
        <f t="shared" si="58"/>
        <v>0.8416484627642622</v>
      </c>
    </row>
    <row r="674" spans="1:11" ht="12.75">
      <c r="A674" s="760" t="s">
        <v>255</v>
      </c>
      <c r="B674" s="761"/>
      <c r="C674" s="762"/>
      <c r="D674" s="308">
        <v>20</v>
      </c>
      <c r="E674" s="66">
        <f>E690+E700+E720+E724+E727+E733+E786+E806+E841</f>
        <v>32946000</v>
      </c>
      <c r="F674" s="66">
        <f>F690+F700+F720+F724+F727+F733+F786+F806+F841</f>
        <v>6793000</v>
      </c>
      <c r="G674" s="370">
        <f>G690+G700+G720+G724+G727+G733+G786+G806+G841</f>
        <v>5286871.33</v>
      </c>
      <c r="H674" s="370">
        <f>H690+H700+H720+H724+H727+H733+H786+H806+H841</f>
        <v>5183327.67</v>
      </c>
      <c r="I674" s="360">
        <f t="shared" si="56"/>
        <v>103543.66000000015</v>
      </c>
      <c r="J674" s="370">
        <f t="shared" si="57"/>
        <v>1506128.67</v>
      </c>
      <c r="K674" s="370">
        <f t="shared" si="58"/>
        <v>0.7630395510083909</v>
      </c>
    </row>
    <row r="675" spans="1:11" ht="12.75">
      <c r="A675" s="774" t="s">
        <v>256</v>
      </c>
      <c r="B675" s="775"/>
      <c r="C675" s="775"/>
      <c r="D675" s="308">
        <v>30</v>
      </c>
      <c r="E675" s="66">
        <f>E721</f>
        <v>5337000</v>
      </c>
      <c r="F675" s="66">
        <f>F721</f>
        <v>700000</v>
      </c>
      <c r="G675" s="370">
        <f>G721</f>
        <v>620000</v>
      </c>
      <c r="H675" s="370">
        <f>H721</f>
        <v>607455.12</v>
      </c>
      <c r="I675" s="360">
        <f t="shared" si="56"/>
        <v>12544.880000000005</v>
      </c>
      <c r="J675" s="370">
        <f t="shared" si="57"/>
        <v>80000</v>
      </c>
      <c r="K675" s="370">
        <f t="shared" si="58"/>
        <v>0.8677930285714286</v>
      </c>
    </row>
    <row r="676" spans="1:11" ht="12.75">
      <c r="A676" s="774" t="s">
        <v>257</v>
      </c>
      <c r="B676" s="775"/>
      <c r="C676" s="775"/>
      <c r="D676" s="307" t="s">
        <v>258</v>
      </c>
      <c r="E676" s="66">
        <f>E842</f>
        <v>2300000</v>
      </c>
      <c r="F676" s="66">
        <f>F842</f>
        <v>500000</v>
      </c>
      <c r="G676" s="370">
        <f>G842</f>
        <v>493000</v>
      </c>
      <c r="H676" s="370">
        <f>H842</f>
        <v>493000</v>
      </c>
      <c r="I676" s="360">
        <f t="shared" si="56"/>
        <v>0</v>
      </c>
      <c r="J676" s="370">
        <f t="shared" si="57"/>
        <v>7000</v>
      </c>
      <c r="K676" s="370">
        <f t="shared" si="58"/>
        <v>0.986</v>
      </c>
    </row>
    <row r="677" spans="1:11" ht="12.75">
      <c r="A677" s="752" t="s">
        <v>259</v>
      </c>
      <c r="B677" s="753"/>
      <c r="C677" s="754"/>
      <c r="D677" s="307">
        <v>50</v>
      </c>
      <c r="E677" s="66">
        <f>E701</f>
        <v>500000</v>
      </c>
      <c r="F677" s="66">
        <f>F701</f>
        <v>0</v>
      </c>
      <c r="G677" s="370">
        <f>G701</f>
        <v>0</v>
      </c>
      <c r="H677" s="370">
        <f>H701</f>
        <v>0</v>
      </c>
      <c r="I677" s="360">
        <f t="shared" si="56"/>
        <v>0</v>
      </c>
      <c r="J677" s="370">
        <f t="shared" si="57"/>
        <v>0</v>
      </c>
      <c r="K677" s="370"/>
    </row>
    <row r="678" spans="1:11" ht="12.75">
      <c r="A678" s="755" t="s">
        <v>260</v>
      </c>
      <c r="B678" s="756"/>
      <c r="C678" s="756"/>
      <c r="D678" s="307" t="s">
        <v>261</v>
      </c>
      <c r="E678" s="66">
        <f>E691+E702+E776+E787+E807+E838+E843</f>
        <v>54851000</v>
      </c>
      <c r="F678" s="66">
        <f>F691+F702+F776+F787+F807+F838+F843</f>
        <v>15277000</v>
      </c>
      <c r="G678" s="370">
        <f>G691+G702+G776+G787+G807+G838+G843</f>
        <v>12926350.5</v>
      </c>
      <c r="H678" s="370">
        <f>H691+H702+H776+H787+H807+H838+H843</f>
        <v>12870081.53</v>
      </c>
      <c r="I678" s="360">
        <f t="shared" si="56"/>
        <v>56268.97000000067</v>
      </c>
      <c r="J678" s="370">
        <f t="shared" si="57"/>
        <v>2350649.5</v>
      </c>
      <c r="K678" s="370">
        <f t="shared" si="58"/>
        <v>0.8424482247823525</v>
      </c>
    </row>
    <row r="679" spans="1:11" ht="12.75">
      <c r="A679" s="752" t="s">
        <v>262</v>
      </c>
      <c r="B679" s="753"/>
      <c r="C679" s="754"/>
      <c r="D679" s="307">
        <v>55</v>
      </c>
      <c r="E679" s="66">
        <f>E834+E874</f>
        <v>8281000</v>
      </c>
      <c r="F679" s="66">
        <f>F834+F874</f>
        <v>441000</v>
      </c>
      <c r="G679" s="370">
        <f>G834+G874</f>
        <v>441000</v>
      </c>
      <c r="H679" s="370">
        <f>H834+H874</f>
        <v>84838.63</v>
      </c>
      <c r="I679" s="360">
        <f t="shared" si="56"/>
        <v>356161.37</v>
      </c>
      <c r="J679" s="370">
        <f t="shared" si="57"/>
        <v>0</v>
      </c>
      <c r="K679" s="370">
        <f t="shared" si="58"/>
        <v>0.19237784580498868</v>
      </c>
    </row>
    <row r="680" spans="1:11" ht="12.75">
      <c r="A680" s="752" t="s">
        <v>264</v>
      </c>
      <c r="B680" s="753"/>
      <c r="C680" s="754"/>
      <c r="D680" s="307">
        <v>57</v>
      </c>
      <c r="E680" s="66">
        <f>E734+E809</f>
        <v>11374000</v>
      </c>
      <c r="F680" s="66">
        <f>F734+F809</f>
        <v>2587000</v>
      </c>
      <c r="G680" s="370">
        <f>G734+G809</f>
        <v>1729479</v>
      </c>
      <c r="H680" s="370">
        <f>H734+H809</f>
        <v>1705670.26</v>
      </c>
      <c r="I680" s="360">
        <f t="shared" si="56"/>
        <v>23808.73999999999</v>
      </c>
      <c r="J680" s="370">
        <f t="shared" si="57"/>
        <v>857521</v>
      </c>
      <c r="K680" s="370">
        <f t="shared" si="58"/>
        <v>0.6593236412833398</v>
      </c>
    </row>
    <row r="681" spans="1:11" ht="12.75">
      <c r="A681" s="752" t="s">
        <v>265</v>
      </c>
      <c r="B681" s="753"/>
      <c r="C681" s="754"/>
      <c r="D681" s="307">
        <v>59</v>
      </c>
      <c r="E681" s="66">
        <f>E788</f>
        <v>4850000</v>
      </c>
      <c r="F681" s="66">
        <f>F788</f>
        <v>983000</v>
      </c>
      <c r="G681" s="370">
        <f>G788</f>
        <v>982260</v>
      </c>
      <c r="H681" s="370">
        <f>H788</f>
        <v>982260</v>
      </c>
      <c r="I681" s="360">
        <f t="shared" si="56"/>
        <v>0</v>
      </c>
      <c r="J681" s="370">
        <f t="shared" si="57"/>
        <v>740</v>
      </c>
      <c r="K681" s="370">
        <f t="shared" si="58"/>
        <v>0.9992472024415056</v>
      </c>
    </row>
    <row r="682" spans="1:11" ht="12.75" hidden="1">
      <c r="A682" s="758" t="s">
        <v>402</v>
      </c>
      <c r="B682" s="759"/>
      <c r="C682" s="759"/>
      <c r="D682" s="308">
        <v>79</v>
      </c>
      <c r="E682" s="66">
        <f>E703+E695+E853</f>
        <v>2900000</v>
      </c>
      <c r="F682" s="66">
        <f>F703+F695+F853</f>
        <v>0</v>
      </c>
      <c r="G682" s="370">
        <f>G703+G695+G853</f>
        <v>0</v>
      </c>
      <c r="H682" s="370">
        <f>H703+H695+H853</f>
        <v>0</v>
      </c>
      <c r="I682" s="360">
        <f t="shared" si="56"/>
        <v>0</v>
      </c>
      <c r="J682" s="370">
        <f t="shared" si="57"/>
        <v>0</v>
      </c>
      <c r="K682" s="370" t="e">
        <f t="shared" si="58"/>
        <v>#DIV/0!</v>
      </c>
    </row>
    <row r="683" spans="1:11" ht="12.75">
      <c r="A683" s="760" t="s">
        <v>489</v>
      </c>
      <c r="B683" s="761"/>
      <c r="C683" s="762"/>
      <c r="D683" s="308">
        <v>81</v>
      </c>
      <c r="E683" s="66">
        <f>E693+E704+E853</f>
        <v>3300000</v>
      </c>
      <c r="F683" s="66">
        <f>F693+F704+F853</f>
        <v>100000</v>
      </c>
      <c r="G683" s="370">
        <f>G693+G704+G853</f>
        <v>0</v>
      </c>
      <c r="H683" s="370">
        <f>H693+H704+H853</f>
        <v>0</v>
      </c>
      <c r="I683" s="360">
        <f t="shared" si="56"/>
        <v>0</v>
      </c>
      <c r="J683" s="370">
        <f t="shared" si="57"/>
        <v>100000</v>
      </c>
      <c r="K683" s="370">
        <f t="shared" si="58"/>
        <v>0</v>
      </c>
    </row>
    <row r="684" spans="1:11" ht="26.25" customHeight="1">
      <c r="A684" s="763" t="s">
        <v>392</v>
      </c>
      <c r="B684" s="764"/>
      <c r="C684" s="764"/>
      <c r="D684" s="308">
        <v>84</v>
      </c>
      <c r="E684" s="66">
        <v>0</v>
      </c>
      <c r="F684" s="66"/>
      <c r="G684" s="370"/>
      <c r="H684" s="370"/>
      <c r="I684" s="360">
        <f t="shared" si="56"/>
        <v>0</v>
      </c>
      <c r="J684" s="360">
        <f t="shared" si="57"/>
        <v>0</v>
      </c>
      <c r="K684" s="439"/>
    </row>
    <row r="685" spans="1:11" ht="12.75" hidden="1">
      <c r="A685" s="489"/>
      <c r="B685" s="309"/>
      <c r="C685" s="310"/>
      <c r="D685" s="307"/>
      <c r="E685" s="66"/>
      <c r="F685" s="66"/>
      <c r="G685" s="370"/>
      <c r="H685" s="370"/>
      <c r="I685" s="360">
        <f t="shared" si="56"/>
        <v>0</v>
      </c>
      <c r="J685" s="360">
        <f t="shared" si="57"/>
        <v>0</v>
      </c>
      <c r="K685" s="439" t="e">
        <f t="shared" si="58"/>
        <v>#DIV/0!</v>
      </c>
    </row>
    <row r="686" spans="1:11" ht="12.75" hidden="1">
      <c r="A686" s="765"/>
      <c r="B686" s="766"/>
      <c r="C686" s="766"/>
      <c r="D686" s="340"/>
      <c r="E686" s="28"/>
      <c r="F686" s="28"/>
      <c r="G686" s="364"/>
      <c r="H686" s="364"/>
      <c r="I686" s="360">
        <f t="shared" si="56"/>
        <v>0</v>
      </c>
      <c r="J686" s="360">
        <f t="shared" si="57"/>
        <v>0</v>
      </c>
      <c r="K686" s="439" t="e">
        <f t="shared" si="58"/>
        <v>#DIV/0!</v>
      </c>
    </row>
    <row r="687" spans="1:11" ht="12.75">
      <c r="A687" s="726" t="s">
        <v>466</v>
      </c>
      <c r="B687" s="727"/>
      <c r="C687" s="728"/>
      <c r="D687" s="311" t="s">
        <v>267</v>
      </c>
      <c r="E687" s="86">
        <f>E688</f>
        <v>16584000</v>
      </c>
      <c r="F687" s="86">
        <f>F688</f>
        <v>3084000</v>
      </c>
      <c r="G687" s="374">
        <f>G688</f>
        <v>2329645</v>
      </c>
      <c r="H687" s="374">
        <f>H688+H696</f>
        <v>2315474.9000000004</v>
      </c>
      <c r="I687" s="360">
        <f t="shared" si="56"/>
        <v>14170.099999999627</v>
      </c>
      <c r="J687" s="374">
        <f t="shared" si="57"/>
        <v>754355</v>
      </c>
      <c r="K687" s="374">
        <f t="shared" si="58"/>
        <v>0.7508024967574579</v>
      </c>
    </row>
    <row r="688" spans="1:11" ht="12.75">
      <c r="A688" s="733" t="s">
        <v>509</v>
      </c>
      <c r="B688" s="734"/>
      <c r="C688" s="734"/>
      <c r="D688" s="312" t="s">
        <v>253</v>
      </c>
      <c r="E688" s="39">
        <f>E689+E690+E691+E692</f>
        <v>16584000</v>
      </c>
      <c r="F688" s="39">
        <f>F689+F690+F691+F692</f>
        <v>3084000</v>
      </c>
      <c r="G688" s="365">
        <f>G689+G690+G691+G692</f>
        <v>2329645</v>
      </c>
      <c r="H688" s="365">
        <f>H689+H690+H691+H692</f>
        <v>2316249.16</v>
      </c>
      <c r="I688" s="360">
        <f t="shared" si="56"/>
        <v>13395.839999999851</v>
      </c>
      <c r="J688" s="360">
        <f t="shared" si="57"/>
        <v>754355</v>
      </c>
      <c r="K688" s="439">
        <f t="shared" si="58"/>
        <v>0.7510535538261998</v>
      </c>
    </row>
    <row r="689" spans="1:11" ht="12.75">
      <c r="A689" s="719" t="s">
        <v>268</v>
      </c>
      <c r="B689" s="720"/>
      <c r="C689" s="721"/>
      <c r="D689" s="312">
        <v>10</v>
      </c>
      <c r="E689" s="28">
        <f aca="true" t="shared" si="59" ref="E689:H690">E183</f>
        <v>8725000</v>
      </c>
      <c r="F689" s="28">
        <f t="shared" si="59"/>
        <v>2184000</v>
      </c>
      <c r="G689" s="364">
        <f t="shared" si="59"/>
        <v>1538145</v>
      </c>
      <c r="H689" s="364">
        <f t="shared" si="59"/>
        <v>1537618.56</v>
      </c>
      <c r="I689" s="360">
        <f t="shared" si="56"/>
        <v>526.4399999999441</v>
      </c>
      <c r="J689" s="360">
        <f t="shared" si="57"/>
        <v>645855</v>
      </c>
      <c r="K689" s="439">
        <f t="shared" si="58"/>
        <v>0.7040378021978022</v>
      </c>
    </row>
    <row r="690" spans="1:11" ht="12.75">
      <c r="A690" s="719" t="s">
        <v>269</v>
      </c>
      <c r="B690" s="720"/>
      <c r="C690" s="721"/>
      <c r="D690" s="120">
        <v>20</v>
      </c>
      <c r="E690" s="28">
        <f t="shared" si="59"/>
        <v>4559000</v>
      </c>
      <c r="F690" s="28">
        <f t="shared" si="59"/>
        <v>800000</v>
      </c>
      <c r="G690" s="364">
        <f t="shared" si="59"/>
        <v>791500</v>
      </c>
      <c r="H690" s="364">
        <f t="shared" si="59"/>
        <v>778630.6</v>
      </c>
      <c r="I690" s="360">
        <f t="shared" si="56"/>
        <v>12869.400000000023</v>
      </c>
      <c r="J690" s="360">
        <f t="shared" si="57"/>
        <v>8500</v>
      </c>
      <c r="K690" s="439">
        <f t="shared" si="58"/>
        <v>0.97328825</v>
      </c>
    </row>
    <row r="691" spans="1:11" ht="15" customHeight="1">
      <c r="A691" s="738" t="s">
        <v>260</v>
      </c>
      <c r="B691" s="739"/>
      <c r="C691" s="740"/>
      <c r="D691" s="312" t="s">
        <v>261</v>
      </c>
      <c r="E691" s="28">
        <f>E186</f>
        <v>0</v>
      </c>
      <c r="F691" s="28">
        <f>F186</f>
        <v>0</v>
      </c>
      <c r="G691" s="364">
        <f>G186</f>
        <v>0</v>
      </c>
      <c r="H691" s="364">
        <f>H186</f>
        <v>0</v>
      </c>
      <c r="I691" s="360">
        <f t="shared" si="56"/>
        <v>0</v>
      </c>
      <c r="J691" s="360">
        <f t="shared" si="57"/>
        <v>0</v>
      </c>
      <c r="K691" s="439"/>
    </row>
    <row r="692" spans="1:11" ht="18" customHeight="1" hidden="1">
      <c r="A692" s="490" t="s">
        <v>515</v>
      </c>
      <c r="B692" s="287"/>
      <c r="C692" s="341"/>
      <c r="D692" s="120">
        <v>79</v>
      </c>
      <c r="E692" s="28">
        <f>E693</f>
        <v>3300000</v>
      </c>
      <c r="F692" s="28">
        <f>F693</f>
        <v>100000</v>
      </c>
      <c r="G692" s="364">
        <f>G693</f>
        <v>0</v>
      </c>
      <c r="H692" s="364">
        <f>H693</f>
        <v>0</v>
      </c>
      <c r="I692" s="360">
        <f t="shared" si="56"/>
        <v>0</v>
      </c>
      <c r="J692" s="360">
        <f t="shared" si="57"/>
        <v>100000</v>
      </c>
      <c r="K692" s="439">
        <f t="shared" si="58"/>
        <v>0</v>
      </c>
    </row>
    <row r="693" spans="1:11" ht="13.5" customHeight="1">
      <c r="A693" s="719" t="s">
        <v>489</v>
      </c>
      <c r="B693" s="720"/>
      <c r="C693" s="721"/>
      <c r="D693" s="313">
        <v>81</v>
      </c>
      <c r="E693" s="28">
        <f>E694+E695</f>
        <v>3300000</v>
      </c>
      <c r="F693" s="28">
        <f>F694+F695</f>
        <v>100000</v>
      </c>
      <c r="G693" s="364">
        <f>G694+G695</f>
        <v>0</v>
      </c>
      <c r="H693" s="364">
        <f>H694+H695</f>
        <v>0</v>
      </c>
      <c r="I693" s="360">
        <f t="shared" si="56"/>
        <v>0</v>
      </c>
      <c r="J693" s="360">
        <f t="shared" si="57"/>
        <v>100000</v>
      </c>
      <c r="K693" s="439">
        <f t="shared" si="58"/>
        <v>0</v>
      </c>
    </row>
    <row r="694" spans="1:11" ht="13.5" customHeight="1">
      <c r="A694" s="457"/>
      <c r="B694" s="757" t="s">
        <v>504</v>
      </c>
      <c r="C694" s="740"/>
      <c r="D694" s="313" t="s">
        <v>505</v>
      </c>
      <c r="E694" s="28">
        <f aca="true" t="shared" si="60" ref="E694:H695">E196</f>
        <v>400000</v>
      </c>
      <c r="F694" s="28">
        <f t="shared" si="60"/>
        <v>100000</v>
      </c>
      <c r="G694" s="364">
        <f t="shared" si="60"/>
        <v>0</v>
      </c>
      <c r="H694" s="364">
        <f t="shared" si="60"/>
        <v>0</v>
      </c>
      <c r="I694" s="360">
        <f t="shared" si="56"/>
        <v>0</v>
      </c>
      <c r="J694" s="360">
        <f t="shared" si="57"/>
        <v>100000</v>
      </c>
      <c r="K694" s="439">
        <f t="shared" si="58"/>
        <v>0</v>
      </c>
    </row>
    <row r="695" spans="1:11" ht="12.75">
      <c r="A695" s="490"/>
      <c r="B695" s="725" t="s">
        <v>500</v>
      </c>
      <c r="C695" s="748"/>
      <c r="D695" s="313" t="s">
        <v>499</v>
      </c>
      <c r="E695" s="28">
        <f t="shared" si="60"/>
        <v>2900000</v>
      </c>
      <c r="F695" s="28">
        <f t="shared" si="60"/>
        <v>0</v>
      </c>
      <c r="G695" s="364">
        <f t="shared" si="60"/>
        <v>0</v>
      </c>
      <c r="H695" s="364">
        <f t="shared" si="60"/>
        <v>0</v>
      </c>
      <c r="I695" s="360">
        <f t="shared" si="56"/>
        <v>0</v>
      </c>
      <c r="J695" s="360">
        <f t="shared" si="57"/>
        <v>0</v>
      </c>
      <c r="K695" s="439"/>
    </row>
    <row r="696" spans="1:11" ht="12.75">
      <c r="A696" s="715" t="s">
        <v>395</v>
      </c>
      <c r="B696" s="716"/>
      <c r="C696" s="716"/>
      <c r="D696" s="314" t="s">
        <v>277</v>
      </c>
      <c r="E696" s="315"/>
      <c r="F696" s="315"/>
      <c r="G696" s="398"/>
      <c r="H696" s="364">
        <f>H199</f>
        <v>-774.26</v>
      </c>
      <c r="I696" s="360">
        <f t="shared" si="56"/>
        <v>774.26</v>
      </c>
      <c r="J696" s="360">
        <f t="shared" si="57"/>
        <v>0</v>
      </c>
      <c r="K696" s="439"/>
    </row>
    <row r="697" spans="1:11" ht="17.25" customHeight="1">
      <c r="A697" s="726" t="s">
        <v>278</v>
      </c>
      <c r="B697" s="727"/>
      <c r="C697" s="728"/>
      <c r="D697" s="311" t="s">
        <v>279</v>
      </c>
      <c r="E697" s="86">
        <f>E698+E703</f>
        <v>1998000</v>
      </c>
      <c r="F697" s="86">
        <f>F698+F703</f>
        <v>304000</v>
      </c>
      <c r="G697" s="374">
        <f>G698+G703</f>
        <v>263040</v>
      </c>
      <c r="H697" s="374">
        <f>H698+H703</f>
        <v>263040</v>
      </c>
      <c r="I697" s="360">
        <f t="shared" si="56"/>
        <v>0</v>
      </c>
      <c r="J697" s="374">
        <f t="shared" si="57"/>
        <v>40960</v>
      </c>
      <c r="K697" s="374">
        <f t="shared" si="58"/>
        <v>0.8652631578947368</v>
      </c>
    </row>
    <row r="698" spans="1:11" ht="12.75">
      <c r="A698" s="733" t="s">
        <v>280</v>
      </c>
      <c r="B698" s="734"/>
      <c r="C698" s="734"/>
      <c r="D698" s="312" t="s">
        <v>253</v>
      </c>
      <c r="E698" s="39">
        <f>E699+E700+E701+E702</f>
        <v>1998000</v>
      </c>
      <c r="F698" s="39">
        <f>F699+F700+F701+F702</f>
        <v>304000</v>
      </c>
      <c r="G698" s="365">
        <f>G699+G700+G701+G702</f>
        <v>263040</v>
      </c>
      <c r="H698" s="365">
        <f>H699+H700+H701+H702</f>
        <v>263040</v>
      </c>
      <c r="I698" s="360">
        <f t="shared" si="56"/>
        <v>0</v>
      </c>
      <c r="J698" s="360">
        <f t="shared" si="57"/>
        <v>40960</v>
      </c>
      <c r="K698" s="439">
        <f t="shared" si="58"/>
        <v>0.8652631578947368</v>
      </c>
    </row>
    <row r="699" spans="1:11" ht="12.75">
      <c r="A699" s="719" t="s">
        <v>268</v>
      </c>
      <c r="B699" s="720"/>
      <c r="C699" s="721"/>
      <c r="D699" s="312">
        <v>10</v>
      </c>
      <c r="E699" s="39">
        <v>0</v>
      </c>
      <c r="F699" s="39"/>
      <c r="G699" s="365"/>
      <c r="H699" s="365"/>
      <c r="I699" s="360">
        <f t="shared" si="56"/>
        <v>0</v>
      </c>
      <c r="J699" s="360">
        <f t="shared" si="57"/>
        <v>0</v>
      </c>
      <c r="K699" s="439"/>
    </row>
    <row r="700" spans="1:11" ht="12.75">
      <c r="A700" s="719" t="s">
        <v>269</v>
      </c>
      <c r="B700" s="720"/>
      <c r="C700" s="721"/>
      <c r="D700" s="312">
        <v>20</v>
      </c>
      <c r="E700" s="39"/>
      <c r="F700" s="39"/>
      <c r="G700" s="365"/>
      <c r="H700" s="365"/>
      <c r="I700" s="360">
        <f t="shared" si="56"/>
        <v>0</v>
      </c>
      <c r="J700" s="360">
        <f t="shared" si="57"/>
        <v>0</v>
      </c>
      <c r="K700" s="439"/>
    </row>
    <row r="701" spans="1:11" ht="12.75">
      <c r="A701" s="749" t="s">
        <v>259</v>
      </c>
      <c r="B701" s="750"/>
      <c r="C701" s="751"/>
      <c r="D701" s="312">
        <v>50</v>
      </c>
      <c r="E701" s="88">
        <f>E705</f>
        <v>500000</v>
      </c>
      <c r="F701" s="88">
        <f>F705</f>
        <v>0</v>
      </c>
      <c r="G701" s="375">
        <f>G705</f>
        <v>0</v>
      </c>
      <c r="H701" s="375">
        <f>H705</f>
        <v>0</v>
      </c>
      <c r="I701" s="360">
        <f t="shared" si="56"/>
        <v>0</v>
      </c>
      <c r="J701" s="360">
        <f t="shared" si="57"/>
        <v>0</v>
      </c>
      <c r="K701" s="439"/>
    </row>
    <row r="702" spans="1:11" ht="12.75">
      <c r="A702" s="738" t="s">
        <v>260</v>
      </c>
      <c r="B702" s="739"/>
      <c r="C702" s="740"/>
      <c r="D702" s="312" t="s">
        <v>261</v>
      </c>
      <c r="E702" s="39">
        <f>E711+E716</f>
        <v>1498000</v>
      </c>
      <c r="F702" s="39">
        <f>F711+F716</f>
        <v>304000</v>
      </c>
      <c r="G702" s="365">
        <f>G711+G716</f>
        <v>263040</v>
      </c>
      <c r="H702" s="365">
        <f>H711+H716</f>
        <v>263040</v>
      </c>
      <c r="I702" s="360">
        <f t="shared" si="56"/>
        <v>0</v>
      </c>
      <c r="J702" s="360">
        <f t="shared" si="57"/>
        <v>40960</v>
      </c>
      <c r="K702" s="439">
        <f t="shared" si="58"/>
        <v>0.8652631578947368</v>
      </c>
    </row>
    <row r="703" spans="1:11" ht="12.75" hidden="1">
      <c r="A703" s="490" t="s">
        <v>510</v>
      </c>
      <c r="B703" s="287"/>
      <c r="C703" s="341"/>
      <c r="D703" s="120">
        <v>79</v>
      </c>
      <c r="E703" s="39">
        <f>E704</f>
        <v>0</v>
      </c>
      <c r="F703" s="39">
        <f>F704</f>
        <v>0</v>
      </c>
      <c r="G703" s="365">
        <f>G704</f>
        <v>0</v>
      </c>
      <c r="H703" s="365">
        <f>H704</f>
        <v>0</v>
      </c>
      <c r="I703" s="360">
        <f t="shared" si="56"/>
        <v>0</v>
      </c>
      <c r="J703" s="360">
        <f t="shared" si="57"/>
        <v>0</v>
      </c>
      <c r="K703" s="439" t="e">
        <f t="shared" si="58"/>
        <v>#DIV/0!</v>
      </c>
    </row>
    <row r="704" spans="1:11" ht="15" customHeight="1">
      <c r="A704" s="719" t="s">
        <v>266</v>
      </c>
      <c r="B704" s="720"/>
      <c r="C704" s="721"/>
      <c r="D704" s="120">
        <v>81</v>
      </c>
      <c r="E704" s="39">
        <f>E709</f>
        <v>0</v>
      </c>
      <c r="F704" s="39">
        <f>F709</f>
        <v>0</v>
      </c>
      <c r="G704" s="365">
        <f>G709</f>
        <v>0</v>
      </c>
      <c r="H704" s="365">
        <f>H709</f>
        <v>0</v>
      </c>
      <c r="I704" s="360">
        <f t="shared" si="56"/>
        <v>0</v>
      </c>
      <c r="J704" s="360">
        <f t="shared" si="57"/>
        <v>0</v>
      </c>
      <c r="K704" s="439"/>
    </row>
    <row r="705" spans="1:11" ht="15.75" customHeight="1">
      <c r="A705" s="491"/>
      <c r="B705" s="737" t="s">
        <v>465</v>
      </c>
      <c r="C705" s="728"/>
      <c r="D705" s="316" t="s">
        <v>377</v>
      </c>
      <c r="E705" s="86">
        <f>E706</f>
        <v>500000</v>
      </c>
      <c r="F705" s="86">
        <f>F706</f>
        <v>0</v>
      </c>
      <c r="G705" s="374">
        <f>G706</f>
        <v>0</v>
      </c>
      <c r="H705" s="374">
        <f>H706</f>
        <v>0</v>
      </c>
      <c r="I705" s="360">
        <f t="shared" si="56"/>
        <v>0</v>
      </c>
      <c r="J705" s="374">
        <f t="shared" si="57"/>
        <v>0</v>
      </c>
      <c r="K705" s="374"/>
    </row>
    <row r="706" spans="1:11" ht="12.75">
      <c r="A706" s="746" t="s">
        <v>259</v>
      </c>
      <c r="B706" s="747"/>
      <c r="C706" s="747"/>
      <c r="D706" s="317" t="s">
        <v>378</v>
      </c>
      <c r="E706" s="107">
        <f>E211</f>
        <v>500000</v>
      </c>
      <c r="F706" s="107">
        <f>F211</f>
        <v>0</v>
      </c>
      <c r="G706" s="380">
        <f>G211</f>
        <v>0</v>
      </c>
      <c r="H706" s="380">
        <f>H211</f>
        <v>0</v>
      </c>
      <c r="I706" s="360">
        <f t="shared" si="56"/>
        <v>0</v>
      </c>
      <c r="J706" s="360">
        <f t="shared" si="57"/>
        <v>0</v>
      </c>
      <c r="K706" s="439"/>
    </row>
    <row r="707" spans="1:11" ht="12.75" hidden="1">
      <c r="A707" s="491"/>
      <c r="B707" s="104" t="s">
        <v>456</v>
      </c>
      <c r="C707" s="105"/>
      <c r="D707" s="316" t="s">
        <v>376</v>
      </c>
      <c r="E707" s="86">
        <f>E708</f>
        <v>0</v>
      </c>
      <c r="F707" s="86">
        <f aca="true" t="shared" si="61" ref="F707:H708">F708</f>
        <v>0</v>
      </c>
      <c r="G707" s="374">
        <f t="shared" si="61"/>
        <v>0</v>
      </c>
      <c r="H707" s="374">
        <f t="shared" si="61"/>
        <v>0</v>
      </c>
      <c r="I707" s="360">
        <f t="shared" si="56"/>
        <v>0</v>
      </c>
      <c r="J707" s="360">
        <f t="shared" si="57"/>
        <v>0</v>
      </c>
      <c r="K707" s="439" t="e">
        <f t="shared" si="58"/>
        <v>#DIV/0!</v>
      </c>
    </row>
    <row r="708" spans="1:11" ht="15" customHeight="1" hidden="1">
      <c r="A708" s="490" t="s">
        <v>510</v>
      </c>
      <c r="B708" s="287"/>
      <c r="C708" s="341"/>
      <c r="D708" s="318">
        <v>79</v>
      </c>
      <c r="E708" s="293">
        <f>E709</f>
        <v>0</v>
      </c>
      <c r="F708" s="293">
        <f t="shared" si="61"/>
        <v>0</v>
      </c>
      <c r="G708" s="395">
        <f t="shared" si="61"/>
        <v>0</v>
      </c>
      <c r="H708" s="395">
        <f t="shared" si="61"/>
        <v>0</v>
      </c>
      <c r="I708" s="360">
        <f t="shared" si="56"/>
        <v>0</v>
      </c>
      <c r="J708" s="360">
        <f t="shared" si="57"/>
        <v>0</v>
      </c>
      <c r="K708" s="439" t="e">
        <f t="shared" si="58"/>
        <v>#DIV/0!</v>
      </c>
    </row>
    <row r="709" spans="1:11" ht="12.75" hidden="1">
      <c r="A709" s="491"/>
      <c r="B709" s="341" t="s">
        <v>266</v>
      </c>
      <c r="C709" s="125"/>
      <c r="D709" s="120">
        <v>81</v>
      </c>
      <c r="E709" s="28">
        <f>E208</f>
        <v>0</v>
      </c>
      <c r="F709" s="28">
        <f>F208</f>
        <v>0</v>
      </c>
      <c r="G709" s="364">
        <f>G208</f>
        <v>0</v>
      </c>
      <c r="H709" s="364">
        <f>H208</f>
        <v>0</v>
      </c>
      <c r="I709" s="360">
        <f t="shared" si="56"/>
        <v>0</v>
      </c>
      <c r="J709" s="360">
        <f t="shared" si="57"/>
        <v>0</v>
      </c>
      <c r="K709" s="439" t="e">
        <f t="shared" si="58"/>
        <v>#DIV/0!</v>
      </c>
    </row>
    <row r="710" spans="1:11" ht="16.5" customHeight="1">
      <c r="A710" s="491"/>
      <c r="B710" s="737" t="s">
        <v>484</v>
      </c>
      <c r="C710" s="728"/>
      <c r="D710" s="316" t="s">
        <v>375</v>
      </c>
      <c r="E710" s="86">
        <f>E711</f>
        <v>1311000</v>
      </c>
      <c r="F710" s="86">
        <f>F711</f>
        <v>296000</v>
      </c>
      <c r="G710" s="374">
        <f>G711</f>
        <v>263040</v>
      </c>
      <c r="H710" s="374">
        <f>H711</f>
        <v>263040</v>
      </c>
      <c r="I710" s="360">
        <f t="shared" si="56"/>
        <v>0</v>
      </c>
      <c r="J710" s="374">
        <f t="shared" si="57"/>
        <v>32960</v>
      </c>
      <c r="K710" s="374">
        <f t="shared" si="58"/>
        <v>0.8886486486486487</v>
      </c>
    </row>
    <row r="711" spans="1:11" ht="12.75">
      <c r="A711" s="738" t="s">
        <v>260</v>
      </c>
      <c r="B711" s="739"/>
      <c r="C711" s="740"/>
      <c r="D711" s="319">
        <v>51</v>
      </c>
      <c r="E711" s="88">
        <f>E713+E714</f>
        <v>1311000</v>
      </c>
      <c r="F711" s="88">
        <f>F713+F714</f>
        <v>296000</v>
      </c>
      <c r="G711" s="375">
        <f>G713+G714</f>
        <v>263040</v>
      </c>
      <c r="H711" s="375">
        <f>H713+H714</f>
        <v>263040</v>
      </c>
      <c r="I711" s="360">
        <f t="shared" si="56"/>
        <v>0</v>
      </c>
      <c r="J711" s="360">
        <f t="shared" si="57"/>
        <v>32960</v>
      </c>
      <c r="K711" s="439">
        <f t="shared" si="58"/>
        <v>0.8886486486486487</v>
      </c>
    </row>
    <row r="712" spans="1:11" ht="16.5" customHeight="1">
      <c r="A712" s="470"/>
      <c r="B712" s="741" t="s">
        <v>444</v>
      </c>
      <c r="C712" s="742"/>
      <c r="D712" s="319"/>
      <c r="E712" s="88">
        <f>E713+E714</f>
        <v>1311000</v>
      </c>
      <c r="F712" s="88">
        <f>F713+F714</f>
        <v>296000</v>
      </c>
      <c r="G712" s="375">
        <f>G713+G714</f>
        <v>263040</v>
      </c>
      <c r="H712" s="375">
        <f>H713+H714</f>
        <v>263040</v>
      </c>
      <c r="I712" s="360">
        <f t="shared" si="56"/>
        <v>0</v>
      </c>
      <c r="J712" s="360">
        <f t="shared" si="57"/>
        <v>32960</v>
      </c>
      <c r="K712" s="439">
        <f t="shared" si="58"/>
        <v>0.8886486486486487</v>
      </c>
    </row>
    <row r="713" spans="1:11" ht="12.75">
      <c r="A713" s="492"/>
      <c r="B713" s="338"/>
      <c r="C713" s="320" t="s">
        <v>383</v>
      </c>
      <c r="D713" s="340"/>
      <c r="E713" s="28">
        <f aca="true" t="shared" si="62" ref="E713:H714">E218</f>
        <v>1271000</v>
      </c>
      <c r="F713" s="28">
        <f t="shared" si="62"/>
        <v>286000</v>
      </c>
      <c r="G713" s="364">
        <f t="shared" si="62"/>
        <v>253154</v>
      </c>
      <c r="H713" s="364">
        <f t="shared" si="62"/>
        <v>253154</v>
      </c>
      <c r="I713" s="360">
        <f t="shared" si="56"/>
        <v>0</v>
      </c>
      <c r="J713" s="360">
        <f t="shared" si="57"/>
        <v>32846</v>
      </c>
      <c r="K713" s="439">
        <f t="shared" si="58"/>
        <v>0.8851538461538462</v>
      </c>
    </row>
    <row r="714" spans="1:11" ht="12.75">
      <c r="A714" s="492"/>
      <c r="B714" s="338"/>
      <c r="C714" s="320" t="s">
        <v>382</v>
      </c>
      <c r="D714" s="340"/>
      <c r="E714" s="28">
        <f t="shared" si="62"/>
        <v>40000</v>
      </c>
      <c r="F714" s="28">
        <f t="shared" si="62"/>
        <v>10000</v>
      </c>
      <c r="G714" s="364">
        <f t="shared" si="62"/>
        <v>9886</v>
      </c>
      <c r="H714" s="364">
        <f t="shared" si="62"/>
        <v>9886</v>
      </c>
      <c r="I714" s="360">
        <f t="shared" si="56"/>
        <v>0</v>
      </c>
      <c r="J714" s="360">
        <f t="shared" si="57"/>
        <v>114</v>
      </c>
      <c r="K714" s="439">
        <f t="shared" si="58"/>
        <v>0.9886</v>
      </c>
    </row>
    <row r="715" spans="1:11" ht="16.5" customHeight="1">
      <c r="A715" s="492"/>
      <c r="B715" s="737" t="s">
        <v>485</v>
      </c>
      <c r="C715" s="728"/>
      <c r="D715" s="316" t="s">
        <v>379</v>
      </c>
      <c r="E715" s="86">
        <f>E716</f>
        <v>187000</v>
      </c>
      <c r="F715" s="86">
        <f aca="true" t="shared" si="63" ref="F715:H716">F716</f>
        <v>8000</v>
      </c>
      <c r="G715" s="374">
        <f t="shared" si="63"/>
        <v>0</v>
      </c>
      <c r="H715" s="374">
        <f t="shared" si="63"/>
        <v>0</v>
      </c>
      <c r="I715" s="360">
        <f t="shared" si="56"/>
        <v>0</v>
      </c>
      <c r="J715" s="374">
        <f t="shared" si="57"/>
        <v>8000</v>
      </c>
      <c r="K715" s="374">
        <f t="shared" si="58"/>
        <v>0</v>
      </c>
    </row>
    <row r="716" spans="1:11" ht="18.75" customHeight="1">
      <c r="A716" s="743" t="s">
        <v>260</v>
      </c>
      <c r="B716" s="744"/>
      <c r="C716" s="745"/>
      <c r="D716" s="319">
        <v>51</v>
      </c>
      <c r="E716" s="321">
        <f>E717</f>
        <v>187000</v>
      </c>
      <c r="F716" s="321">
        <f t="shared" si="63"/>
        <v>8000</v>
      </c>
      <c r="G716" s="399">
        <f t="shared" si="63"/>
        <v>0</v>
      </c>
      <c r="H716" s="399">
        <f t="shared" si="63"/>
        <v>0</v>
      </c>
      <c r="I716" s="360">
        <f t="shared" si="56"/>
        <v>0</v>
      </c>
      <c r="J716" s="360">
        <f t="shared" si="57"/>
        <v>8000</v>
      </c>
      <c r="K716" s="439">
        <f t="shared" si="58"/>
        <v>0</v>
      </c>
    </row>
    <row r="717" spans="1:11" ht="15" customHeight="1">
      <c r="A717" s="469"/>
      <c r="B717" s="741" t="s">
        <v>444</v>
      </c>
      <c r="C717" s="742"/>
      <c r="D717" s="124"/>
      <c r="E717" s="28">
        <f>E223</f>
        <v>187000</v>
      </c>
      <c r="F717" s="28">
        <f>F223</f>
        <v>8000</v>
      </c>
      <c r="G717" s="364">
        <f>G223</f>
        <v>0</v>
      </c>
      <c r="H717" s="364">
        <f>H223</f>
        <v>0</v>
      </c>
      <c r="I717" s="360">
        <f aca="true" t="shared" si="64" ref="I717:I780">G717-H717</f>
        <v>0</v>
      </c>
      <c r="J717" s="360">
        <f aca="true" t="shared" si="65" ref="J717:J780">F717-G717</f>
        <v>8000</v>
      </c>
      <c r="K717" s="439">
        <f aca="true" t="shared" si="66" ref="K717:K778">H717/F717</f>
        <v>0</v>
      </c>
    </row>
    <row r="718" spans="1:11" ht="12.75">
      <c r="A718" s="726" t="s">
        <v>464</v>
      </c>
      <c r="B718" s="727"/>
      <c r="C718" s="728"/>
      <c r="D718" s="311" t="s">
        <v>283</v>
      </c>
      <c r="E718" s="86">
        <f>E719</f>
        <v>5587000</v>
      </c>
      <c r="F718" s="86">
        <f>F719</f>
        <v>800000</v>
      </c>
      <c r="G718" s="374">
        <f>G719</f>
        <v>672200</v>
      </c>
      <c r="H718" s="374">
        <f>H719</f>
        <v>659155.12</v>
      </c>
      <c r="I718" s="360">
        <f t="shared" si="64"/>
        <v>13044.880000000005</v>
      </c>
      <c r="J718" s="374">
        <f t="shared" si="65"/>
        <v>127800</v>
      </c>
      <c r="K718" s="374">
        <f t="shared" si="66"/>
        <v>0.8239439</v>
      </c>
    </row>
    <row r="719" spans="1:11" ht="14.25" customHeight="1">
      <c r="A719" s="733" t="s">
        <v>397</v>
      </c>
      <c r="B719" s="734"/>
      <c r="C719" s="734"/>
      <c r="D719" s="120" t="s">
        <v>253</v>
      </c>
      <c r="E719" s="88">
        <f>E720+E721</f>
        <v>5587000</v>
      </c>
      <c r="F719" s="88">
        <f>F720+F721</f>
        <v>800000</v>
      </c>
      <c r="G719" s="375">
        <f>G720+G721</f>
        <v>672200</v>
      </c>
      <c r="H719" s="375">
        <f>H720+H721</f>
        <v>659155.12</v>
      </c>
      <c r="I719" s="360">
        <f t="shared" si="64"/>
        <v>13044.880000000005</v>
      </c>
      <c r="J719" s="360">
        <f t="shared" si="65"/>
        <v>127800</v>
      </c>
      <c r="K719" s="439">
        <f t="shared" si="66"/>
        <v>0.8239439</v>
      </c>
    </row>
    <row r="720" spans="1:11" ht="13.5" customHeight="1">
      <c r="A720" s="493"/>
      <c r="B720" s="735" t="s">
        <v>495</v>
      </c>
      <c r="C720" s="735"/>
      <c r="D720" s="120">
        <v>20</v>
      </c>
      <c r="E720" s="28">
        <f aca="true" t="shared" si="67" ref="E720:H721">E229</f>
        <v>250000</v>
      </c>
      <c r="F720" s="28">
        <f t="shared" si="67"/>
        <v>100000</v>
      </c>
      <c r="G720" s="364">
        <f t="shared" si="67"/>
        <v>52200</v>
      </c>
      <c r="H720" s="364">
        <f t="shared" si="67"/>
        <v>51700</v>
      </c>
      <c r="I720" s="360">
        <f t="shared" si="64"/>
        <v>500</v>
      </c>
      <c r="J720" s="360">
        <f t="shared" si="65"/>
        <v>47800</v>
      </c>
      <c r="K720" s="439">
        <f t="shared" si="66"/>
        <v>0.517</v>
      </c>
    </row>
    <row r="721" spans="1:11" ht="12.75">
      <c r="A721" s="494"/>
      <c r="B721" s="736" t="s">
        <v>284</v>
      </c>
      <c r="C721" s="721"/>
      <c r="D721" s="120">
        <v>30</v>
      </c>
      <c r="E721" s="28">
        <f t="shared" si="67"/>
        <v>5337000</v>
      </c>
      <c r="F721" s="28">
        <f t="shared" si="67"/>
        <v>700000</v>
      </c>
      <c r="G721" s="364">
        <f t="shared" si="67"/>
        <v>620000</v>
      </c>
      <c r="H721" s="364">
        <f t="shared" si="67"/>
        <v>607455.12</v>
      </c>
      <c r="I721" s="360">
        <f t="shared" si="64"/>
        <v>12544.880000000005</v>
      </c>
      <c r="J721" s="360">
        <f t="shared" si="65"/>
        <v>80000</v>
      </c>
      <c r="K721" s="439">
        <f t="shared" si="66"/>
        <v>0.8677930285714286</v>
      </c>
    </row>
    <row r="722" spans="1:11" ht="16.5" customHeight="1">
      <c r="A722" s="726" t="s">
        <v>482</v>
      </c>
      <c r="B722" s="727"/>
      <c r="C722" s="728"/>
      <c r="D722" s="311" t="s">
        <v>481</v>
      </c>
      <c r="E722" s="86">
        <f>E723</f>
        <v>397000</v>
      </c>
      <c r="F722" s="86">
        <f aca="true" t="shared" si="68" ref="F722:H723">F723</f>
        <v>0</v>
      </c>
      <c r="G722" s="374">
        <f t="shared" si="68"/>
        <v>0</v>
      </c>
      <c r="H722" s="374">
        <f t="shared" si="68"/>
        <v>0</v>
      </c>
      <c r="I722" s="360">
        <f t="shared" si="64"/>
        <v>0</v>
      </c>
      <c r="J722" s="374">
        <f t="shared" si="65"/>
        <v>0</v>
      </c>
      <c r="K722" s="374"/>
    </row>
    <row r="723" spans="1:11" ht="12.75">
      <c r="A723" s="729" t="s">
        <v>511</v>
      </c>
      <c r="B723" s="730"/>
      <c r="C723" s="730"/>
      <c r="D723" s="312" t="s">
        <v>253</v>
      </c>
      <c r="E723" s="28">
        <f>E724</f>
        <v>397000</v>
      </c>
      <c r="F723" s="28">
        <f t="shared" si="68"/>
        <v>0</v>
      </c>
      <c r="G723" s="364">
        <f t="shared" si="68"/>
        <v>0</v>
      </c>
      <c r="H723" s="364">
        <f t="shared" si="68"/>
        <v>0</v>
      </c>
      <c r="I723" s="360">
        <f t="shared" si="64"/>
        <v>0</v>
      </c>
      <c r="J723" s="360">
        <f t="shared" si="65"/>
        <v>0</v>
      </c>
      <c r="K723" s="439"/>
    </row>
    <row r="724" spans="1:11" ht="12.75">
      <c r="A724" s="719" t="s">
        <v>269</v>
      </c>
      <c r="B724" s="720"/>
      <c r="C724" s="721"/>
      <c r="D724" s="120">
        <v>20</v>
      </c>
      <c r="E724" s="28">
        <f>E233</f>
        <v>397000</v>
      </c>
      <c r="F724" s="28">
        <f>F233</f>
        <v>0</v>
      </c>
      <c r="G724" s="364">
        <f>G233</f>
        <v>0</v>
      </c>
      <c r="H724" s="364">
        <f>H233</f>
        <v>0</v>
      </c>
      <c r="I724" s="360">
        <f t="shared" si="64"/>
        <v>0</v>
      </c>
      <c r="J724" s="360">
        <f t="shared" si="65"/>
        <v>0</v>
      </c>
      <c r="K724" s="439"/>
    </row>
    <row r="725" spans="1:11" ht="16.5" customHeight="1">
      <c r="A725" s="726" t="s">
        <v>454</v>
      </c>
      <c r="B725" s="727"/>
      <c r="C725" s="728"/>
      <c r="D725" s="311" t="s">
        <v>483</v>
      </c>
      <c r="E725" s="86">
        <f>E726+E728</f>
        <v>546000</v>
      </c>
      <c r="F725" s="86">
        <f>F726+F728</f>
        <v>170000</v>
      </c>
      <c r="G725" s="374">
        <f>G726+G728</f>
        <v>135000</v>
      </c>
      <c r="H725" s="374">
        <f>H726+H728</f>
        <v>129717.31</v>
      </c>
      <c r="I725" s="360">
        <f t="shared" si="64"/>
        <v>5282.690000000002</v>
      </c>
      <c r="J725" s="374">
        <f t="shared" si="65"/>
        <v>35000</v>
      </c>
      <c r="K725" s="374">
        <f t="shared" si="66"/>
        <v>0.763043</v>
      </c>
    </row>
    <row r="726" spans="1:11" ht="12.75">
      <c r="A726" s="729" t="s">
        <v>511</v>
      </c>
      <c r="B726" s="730"/>
      <c r="C726" s="730"/>
      <c r="D726" s="312" t="s">
        <v>253</v>
      </c>
      <c r="E726" s="107">
        <f>E727</f>
        <v>546000</v>
      </c>
      <c r="F726" s="107">
        <f>F727</f>
        <v>170000</v>
      </c>
      <c r="G726" s="380">
        <f>G727</f>
        <v>135000</v>
      </c>
      <c r="H726" s="380">
        <f>H727</f>
        <v>129717.31</v>
      </c>
      <c r="I726" s="360">
        <f t="shared" si="64"/>
        <v>5282.690000000002</v>
      </c>
      <c r="J726" s="360">
        <f t="shared" si="65"/>
        <v>35000</v>
      </c>
      <c r="K726" s="439">
        <f t="shared" si="66"/>
        <v>0.763043</v>
      </c>
    </row>
    <row r="727" spans="1:11" ht="12.75">
      <c r="A727" s="719" t="s">
        <v>269</v>
      </c>
      <c r="B727" s="720"/>
      <c r="C727" s="721"/>
      <c r="D727" s="120">
        <v>20</v>
      </c>
      <c r="E727" s="28">
        <f>E239</f>
        <v>546000</v>
      </c>
      <c r="F727" s="28">
        <f>F239</f>
        <v>170000</v>
      </c>
      <c r="G727" s="364">
        <f>G239</f>
        <v>135000</v>
      </c>
      <c r="H727" s="364">
        <f>H239</f>
        <v>129717.31</v>
      </c>
      <c r="I727" s="360">
        <f t="shared" si="64"/>
        <v>5282.690000000002</v>
      </c>
      <c r="J727" s="360">
        <f t="shared" si="65"/>
        <v>35000</v>
      </c>
      <c r="K727" s="439">
        <f t="shared" si="66"/>
        <v>0.763043</v>
      </c>
    </row>
    <row r="728" spans="1:11" ht="15" customHeight="1" hidden="1">
      <c r="A728" s="490" t="s">
        <v>512</v>
      </c>
      <c r="B728" s="78"/>
      <c r="C728" s="78"/>
      <c r="D728" s="120">
        <v>70</v>
      </c>
      <c r="E728" s="28"/>
      <c r="F728" s="28"/>
      <c r="G728" s="364"/>
      <c r="H728" s="364"/>
      <c r="I728" s="360">
        <f t="shared" si="64"/>
        <v>0</v>
      </c>
      <c r="J728" s="360">
        <f t="shared" si="65"/>
        <v>0</v>
      </c>
      <c r="K728" s="439" t="e">
        <f t="shared" si="66"/>
        <v>#DIV/0!</v>
      </c>
    </row>
    <row r="729" spans="1:11" ht="15" customHeight="1" hidden="1">
      <c r="A729" s="495"/>
      <c r="B729" s="78"/>
      <c r="C729" s="78"/>
      <c r="D729" s="342"/>
      <c r="E729" s="28"/>
      <c r="F729" s="28"/>
      <c r="G729" s="364"/>
      <c r="H729" s="364"/>
      <c r="I729" s="360">
        <f t="shared" si="64"/>
        <v>0</v>
      </c>
      <c r="J729" s="360">
        <f t="shared" si="65"/>
        <v>0</v>
      </c>
      <c r="K729" s="439" t="e">
        <f t="shared" si="66"/>
        <v>#DIV/0!</v>
      </c>
    </row>
    <row r="730" spans="1:11" ht="18" customHeight="1">
      <c r="A730" s="731" t="s">
        <v>463</v>
      </c>
      <c r="B730" s="732"/>
      <c r="C730" s="732"/>
      <c r="D730" s="311" t="s">
        <v>285</v>
      </c>
      <c r="E730" s="86">
        <f>E731</f>
        <v>26056000</v>
      </c>
      <c r="F730" s="86">
        <f>F731</f>
        <v>6469000</v>
      </c>
      <c r="G730" s="374">
        <f>G731</f>
        <v>5001955.83</v>
      </c>
      <c r="H730" s="374">
        <f>H731</f>
        <v>4990411.57</v>
      </c>
      <c r="I730" s="360">
        <f t="shared" si="64"/>
        <v>11544.259999999776</v>
      </c>
      <c r="J730" s="374">
        <f t="shared" si="65"/>
        <v>1467044.17</v>
      </c>
      <c r="K730" s="374">
        <f t="shared" si="66"/>
        <v>0.7714347766269903</v>
      </c>
    </row>
    <row r="731" spans="1:11" ht="12.75">
      <c r="A731" s="733" t="s">
        <v>387</v>
      </c>
      <c r="B731" s="734"/>
      <c r="C731" s="734"/>
      <c r="D731" s="312" t="s">
        <v>253</v>
      </c>
      <c r="E731" s="39">
        <f>E732+E733+E734</f>
        <v>26056000</v>
      </c>
      <c r="F731" s="39">
        <f>F732+F733+F734</f>
        <v>6469000</v>
      </c>
      <c r="G731" s="365">
        <f>G732+G733+G734</f>
        <v>5001955.83</v>
      </c>
      <c r="H731" s="365">
        <f>H732+H733+H734</f>
        <v>4990411.57</v>
      </c>
      <c r="I731" s="360">
        <f t="shared" si="64"/>
        <v>11544.259999999776</v>
      </c>
      <c r="J731" s="360">
        <f t="shared" si="65"/>
        <v>1467044.17</v>
      </c>
      <c r="K731" s="439">
        <f t="shared" si="66"/>
        <v>0.7714347766269903</v>
      </c>
    </row>
    <row r="732" spans="1:11" ht="12.75">
      <c r="A732" s="719" t="s">
        <v>268</v>
      </c>
      <c r="B732" s="720"/>
      <c r="C732" s="721"/>
      <c r="D732" s="312">
        <v>10</v>
      </c>
      <c r="E732" s="39">
        <f>E740</f>
        <v>12337000</v>
      </c>
      <c r="F732" s="39">
        <f>F740</f>
        <v>3049000</v>
      </c>
      <c r="G732" s="365">
        <f>G740</f>
        <v>2771985</v>
      </c>
      <c r="H732" s="365">
        <f>H740</f>
        <v>2768484</v>
      </c>
      <c r="I732" s="360">
        <f t="shared" si="64"/>
        <v>3501</v>
      </c>
      <c r="J732" s="360">
        <f t="shared" si="65"/>
        <v>277015</v>
      </c>
      <c r="K732" s="439">
        <f t="shared" si="66"/>
        <v>0.9079973761889144</v>
      </c>
    </row>
    <row r="733" spans="1:11" ht="12.75">
      <c r="A733" s="719" t="s">
        <v>269</v>
      </c>
      <c r="B733" s="720"/>
      <c r="C733" s="721"/>
      <c r="D733" s="120">
        <v>20</v>
      </c>
      <c r="E733" s="39">
        <f aca="true" t="shared" si="69" ref="E733:H734">E737+E741</f>
        <v>2685000</v>
      </c>
      <c r="F733" s="39">
        <f t="shared" si="69"/>
        <v>898000</v>
      </c>
      <c r="G733" s="365">
        <f t="shared" si="69"/>
        <v>555491.83</v>
      </c>
      <c r="H733" s="365">
        <f t="shared" si="69"/>
        <v>547789.2699999999</v>
      </c>
      <c r="I733" s="360">
        <f t="shared" si="64"/>
        <v>7702.560000000056</v>
      </c>
      <c r="J733" s="360">
        <f t="shared" si="65"/>
        <v>342508.17000000004</v>
      </c>
      <c r="K733" s="439">
        <f t="shared" si="66"/>
        <v>0.6100103229398662</v>
      </c>
    </row>
    <row r="734" spans="1:11" ht="12.75">
      <c r="A734" s="722" t="s">
        <v>271</v>
      </c>
      <c r="B734" s="723"/>
      <c r="C734" s="723"/>
      <c r="D734" s="120">
        <v>57</v>
      </c>
      <c r="E734" s="39">
        <f t="shared" si="69"/>
        <v>11034000</v>
      </c>
      <c r="F734" s="39">
        <f t="shared" si="69"/>
        <v>2522000</v>
      </c>
      <c r="G734" s="365">
        <f t="shared" si="69"/>
        <v>1674479</v>
      </c>
      <c r="H734" s="365">
        <f t="shared" si="69"/>
        <v>1674138.3</v>
      </c>
      <c r="I734" s="360">
        <f t="shared" si="64"/>
        <v>340.69999999995343</v>
      </c>
      <c r="J734" s="360">
        <f t="shared" si="65"/>
        <v>847521</v>
      </c>
      <c r="K734" s="439">
        <f t="shared" si="66"/>
        <v>0.6638137589214909</v>
      </c>
    </row>
    <row r="735" spans="1:11" ht="12.75">
      <c r="A735" s="715" t="s">
        <v>395</v>
      </c>
      <c r="B735" s="716"/>
      <c r="C735" s="716"/>
      <c r="D735" s="314" t="s">
        <v>394</v>
      </c>
      <c r="E735" s="322">
        <v>0</v>
      </c>
      <c r="F735" s="322"/>
      <c r="G735" s="400"/>
      <c r="H735" s="400"/>
      <c r="I735" s="360">
        <f t="shared" si="64"/>
        <v>0</v>
      </c>
      <c r="J735" s="360">
        <f t="shared" si="65"/>
        <v>0</v>
      </c>
      <c r="K735" s="439"/>
    </row>
    <row r="736" spans="1:11" ht="16.5" customHeight="1">
      <c r="A736" s="717" t="s">
        <v>286</v>
      </c>
      <c r="B736" s="718"/>
      <c r="C736" s="718"/>
      <c r="D736" s="319" t="s">
        <v>17</v>
      </c>
      <c r="E736" s="134">
        <f>E737+E738</f>
        <v>10719000</v>
      </c>
      <c r="F736" s="134">
        <f>F737+F738</f>
        <v>2500000</v>
      </c>
      <c r="G736" s="389">
        <f>G738</f>
        <v>1673406</v>
      </c>
      <c r="H736" s="389">
        <f>H738</f>
        <v>1673065.74</v>
      </c>
      <c r="I736" s="360">
        <f t="shared" si="64"/>
        <v>340.2600000000093</v>
      </c>
      <c r="J736" s="353">
        <f t="shared" si="65"/>
        <v>826594</v>
      </c>
      <c r="K736" s="389">
        <f t="shared" si="66"/>
        <v>0.6692262959999999</v>
      </c>
    </row>
    <row r="737" spans="1:11" ht="15" customHeight="1" hidden="1">
      <c r="A737" s="724" t="s">
        <v>287</v>
      </c>
      <c r="B737" s="725"/>
      <c r="C737" s="725"/>
      <c r="D737" s="120">
        <v>20</v>
      </c>
      <c r="E737" s="28"/>
      <c r="F737" s="28"/>
      <c r="G737" s="364"/>
      <c r="H737" s="364"/>
      <c r="I737" s="360">
        <f t="shared" si="64"/>
        <v>0</v>
      </c>
      <c r="J737" s="360">
        <f t="shared" si="65"/>
        <v>0</v>
      </c>
      <c r="K737" s="439" t="e">
        <f t="shared" si="66"/>
        <v>#DIV/0!</v>
      </c>
    </row>
    <row r="738" spans="1:11" ht="14.25" customHeight="1">
      <c r="A738" s="722" t="s">
        <v>271</v>
      </c>
      <c r="B738" s="723"/>
      <c r="C738" s="723"/>
      <c r="D738" s="120">
        <v>57</v>
      </c>
      <c r="E738" s="28">
        <f>E42</f>
        <v>10719000</v>
      </c>
      <c r="F738" s="28">
        <f>F42</f>
        <v>2500000</v>
      </c>
      <c r="G738" s="364">
        <f>G256</f>
        <v>1673406</v>
      </c>
      <c r="H738" s="364">
        <f>H256</f>
        <v>1673065.74</v>
      </c>
      <c r="I738" s="360">
        <f t="shared" si="64"/>
        <v>340.2600000000093</v>
      </c>
      <c r="J738" s="360">
        <f t="shared" si="65"/>
        <v>826594</v>
      </c>
      <c r="K738" s="439">
        <f t="shared" si="66"/>
        <v>0.6692262959999999</v>
      </c>
    </row>
    <row r="739" spans="1:11" ht="18.75" customHeight="1">
      <c r="A739" s="717" t="s">
        <v>289</v>
      </c>
      <c r="B739" s="718"/>
      <c r="C739" s="718"/>
      <c r="D739" s="319" t="s">
        <v>17</v>
      </c>
      <c r="E739" s="134">
        <f>E740+E741+E742</f>
        <v>15337000</v>
      </c>
      <c r="F739" s="134">
        <f>F740+F741+F742</f>
        <v>3969000</v>
      </c>
      <c r="G739" s="389">
        <f>G740+G741+G742</f>
        <v>3328549.83</v>
      </c>
      <c r="H739" s="389">
        <f>H740+H741+H742</f>
        <v>3317345.83</v>
      </c>
      <c r="I739" s="360">
        <f t="shared" si="64"/>
        <v>11204</v>
      </c>
      <c r="J739" s="353">
        <f t="shared" si="65"/>
        <v>640450.1699999999</v>
      </c>
      <c r="K739" s="389">
        <f t="shared" si="66"/>
        <v>0.8358140161249685</v>
      </c>
    </row>
    <row r="740" spans="1:11" ht="12.75">
      <c r="A740" s="719" t="s">
        <v>268</v>
      </c>
      <c r="B740" s="720"/>
      <c r="C740" s="721"/>
      <c r="D740" s="120">
        <v>10</v>
      </c>
      <c r="E740" s="39">
        <f>E744+E750+E755+E761+E764+E769+E771</f>
        <v>12337000</v>
      </c>
      <c r="F740" s="39">
        <f>F744+F750+F755+F761+F764+F769+F771</f>
        <v>3049000</v>
      </c>
      <c r="G740" s="365">
        <f>G744+G750+G755+G761+G764+G769+G771</f>
        <v>2771985</v>
      </c>
      <c r="H740" s="365">
        <f>H744+H750+H755+H761+H764+H769+H771</f>
        <v>2768484</v>
      </c>
      <c r="I740" s="360">
        <f t="shared" si="64"/>
        <v>3501</v>
      </c>
      <c r="J740" s="360">
        <f t="shared" si="65"/>
        <v>277015</v>
      </c>
      <c r="K740" s="439">
        <f t="shared" si="66"/>
        <v>0.9079973761889144</v>
      </c>
    </row>
    <row r="741" spans="1:11" ht="12.75">
      <c r="A741" s="719" t="s">
        <v>269</v>
      </c>
      <c r="B741" s="720"/>
      <c r="C741" s="721"/>
      <c r="D741" s="120">
        <v>20</v>
      </c>
      <c r="E741" s="39">
        <f>E745+E751+E756+E762+E765+E772</f>
        <v>2685000</v>
      </c>
      <c r="F741" s="39">
        <f>F745+F751+F756+F762+F765+F772</f>
        <v>898000</v>
      </c>
      <c r="G741" s="365">
        <f>G745+G751+G756+G762+G765+G772</f>
        <v>555491.83</v>
      </c>
      <c r="H741" s="365">
        <f>H745+H751+H756+H762+H765+H772</f>
        <v>547789.2699999999</v>
      </c>
      <c r="I741" s="360">
        <f t="shared" si="64"/>
        <v>7702.560000000056</v>
      </c>
      <c r="J741" s="360">
        <f t="shared" si="65"/>
        <v>342508.17000000004</v>
      </c>
      <c r="K741" s="439">
        <f t="shared" si="66"/>
        <v>0.6100103229398662</v>
      </c>
    </row>
    <row r="742" spans="1:11" ht="14.25" customHeight="1">
      <c r="A742" s="722" t="s">
        <v>271</v>
      </c>
      <c r="B742" s="723"/>
      <c r="C742" s="723"/>
      <c r="D742" s="120">
        <v>57</v>
      </c>
      <c r="E742" s="39">
        <f>E746+E752+E758</f>
        <v>315000</v>
      </c>
      <c r="F742" s="39">
        <f>F746+F752+F758</f>
        <v>22000</v>
      </c>
      <c r="G742" s="365">
        <f>G746+G752+G758</f>
        <v>1073</v>
      </c>
      <c r="H742" s="365">
        <f>H746+H752+H758</f>
        <v>1072.56</v>
      </c>
      <c r="I742" s="360">
        <f t="shared" si="64"/>
        <v>0.44000000000005457</v>
      </c>
      <c r="J742" s="360">
        <f t="shared" si="65"/>
        <v>20927</v>
      </c>
      <c r="K742" s="439">
        <f t="shared" si="66"/>
        <v>0.04875272727272727</v>
      </c>
    </row>
    <row r="743" spans="1:11" ht="19.5" customHeight="1">
      <c r="A743" s="604" t="s">
        <v>348</v>
      </c>
      <c r="B743" s="605"/>
      <c r="C743" s="605"/>
      <c r="D743" s="167" t="s">
        <v>17</v>
      </c>
      <c r="E743" s="114">
        <f>E744+E745+E746</f>
        <v>4363000</v>
      </c>
      <c r="F743" s="114">
        <f>F744+F745+F746</f>
        <v>1173000</v>
      </c>
      <c r="G743" s="384">
        <f>G744+G745+G746</f>
        <v>924858</v>
      </c>
      <c r="H743" s="384">
        <f>H744+H745+H746</f>
        <v>924858</v>
      </c>
      <c r="I743" s="360">
        <f t="shared" si="64"/>
        <v>0</v>
      </c>
      <c r="J743" s="543">
        <f t="shared" si="65"/>
        <v>248142</v>
      </c>
      <c r="K743" s="384">
        <f t="shared" si="66"/>
        <v>0.788455242966752</v>
      </c>
    </row>
    <row r="744" spans="1:11" ht="14.25" customHeight="1">
      <c r="A744" s="661" t="s">
        <v>268</v>
      </c>
      <c r="B744" s="662"/>
      <c r="C744" s="663"/>
      <c r="D744" s="152">
        <v>10</v>
      </c>
      <c r="E744" s="149">
        <f aca="true" t="shared" si="70" ref="E744:H745">E272</f>
        <v>3059000</v>
      </c>
      <c r="F744" s="149">
        <f t="shared" si="70"/>
        <v>799000</v>
      </c>
      <c r="G744" s="401">
        <f t="shared" si="70"/>
        <v>691975</v>
      </c>
      <c r="H744" s="401">
        <f t="shared" si="70"/>
        <v>691975</v>
      </c>
      <c r="I744" s="360">
        <f t="shared" si="64"/>
        <v>0</v>
      </c>
      <c r="J744" s="360">
        <f t="shared" si="65"/>
        <v>107025</v>
      </c>
      <c r="K744" s="439">
        <f t="shared" si="66"/>
        <v>0.8660513141426783</v>
      </c>
    </row>
    <row r="745" spans="1:11" ht="14.25" customHeight="1">
      <c r="A745" s="661" t="s">
        <v>269</v>
      </c>
      <c r="B745" s="662"/>
      <c r="C745" s="663"/>
      <c r="D745" s="152">
        <v>20</v>
      </c>
      <c r="E745" s="149">
        <f t="shared" si="70"/>
        <v>1128000</v>
      </c>
      <c r="F745" s="149">
        <f t="shared" si="70"/>
        <v>372000</v>
      </c>
      <c r="G745" s="401">
        <f t="shared" si="70"/>
        <v>232320</v>
      </c>
      <c r="H745" s="401">
        <f t="shared" si="70"/>
        <v>232320</v>
      </c>
      <c r="I745" s="360">
        <f t="shared" si="64"/>
        <v>0</v>
      </c>
      <c r="J745" s="360">
        <f t="shared" si="65"/>
        <v>139680</v>
      </c>
      <c r="K745" s="439">
        <f t="shared" si="66"/>
        <v>0.6245161290322581</v>
      </c>
    </row>
    <row r="746" spans="1:11" ht="14.25" customHeight="1">
      <c r="A746" s="664" t="s">
        <v>271</v>
      </c>
      <c r="B746" s="665"/>
      <c r="C746" s="665"/>
      <c r="D746" s="152">
        <v>57</v>
      </c>
      <c r="E746" s="149">
        <f>E747</f>
        <v>176000</v>
      </c>
      <c r="F746" s="149">
        <f>F747</f>
        <v>2000</v>
      </c>
      <c r="G746" s="401">
        <f>G747</f>
        <v>563</v>
      </c>
      <c r="H746" s="401">
        <f>H747</f>
        <v>563</v>
      </c>
      <c r="I746" s="360">
        <f t="shared" si="64"/>
        <v>0</v>
      </c>
      <c r="J746" s="360">
        <f t="shared" si="65"/>
        <v>1437</v>
      </c>
      <c r="K746" s="439">
        <f t="shared" si="66"/>
        <v>0.2815</v>
      </c>
    </row>
    <row r="747" spans="1:11" ht="15" customHeight="1">
      <c r="A747" s="711" t="s">
        <v>293</v>
      </c>
      <c r="B747" s="712"/>
      <c r="C747" s="712"/>
      <c r="D747" s="152" t="s">
        <v>294</v>
      </c>
      <c r="E747" s="149">
        <f>E275</f>
        <v>176000</v>
      </c>
      <c r="F747" s="149">
        <f>F275</f>
        <v>2000</v>
      </c>
      <c r="G747" s="401">
        <f>G275</f>
        <v>563</v>
      </c>
      <c r="H747" s="401">
        <f>H275</f>
        <v>563</v>
      </c>
      <c r="I747" s="360">
        <f t="shared" si="64"/>
        <v>0</v>
      </c>
      <c r="J747" s="360">
        <f t="shared" si="65"/>
        <v>1437</v>
      </c>
      <c r="K747" s="439">
        <f t="shared" si="66"/>
        <v>0.2815</v>
      </c>
    </row>
    <row r="748" spans="1:11" ht="12" customHeight="1" hidden="1">
      <c r="A748" s="709" t="s">
        <v>295</v>
      </c>
      <c r="B748" s="710"/>
      <c r="C748" s="710"/>
      <c r="D748" s="152" t="s">
        <v>273</v>
      </c>
      <c r="E748" s="149"/>
      <c r="F748" s="149"/>
      <c r="G748" s="401"/>
      <c r="H748" s="401"/>
      <c r="I748" s="360">
        <f t="shared" si="64"/>
        <v>0</v>
      </c>
      <c r="J748" s="360">
        <f t="shared" si="65"/>
        <v>0</v>
      </c>
      <c r="K748" s="439" t="e">
        <f t="shared" si="66"/>
        <v>#DIV/0!</v>
      </c>
    </row>
    <row r="749" spans="1:11" ht="20.25" customHeight="1">
      <c r="A749" s="604" t="s">
        <v>462</v>
      </c>
      <c r="B749" s="605"/>
      <c r="C749" s="605"/>
      <c r="D749" s="167" t="s">
        <v>17</v>
      </c>
      <c r="E749" s="118">
        <f>E750+E751+E752</f>
        <v>5279000</v>
      </c>
      <c r="F749" s="118">
        <f>F750+F751+F752</f>
        <v>1335000</v>
      </c>
      <c r="G749" s="385">
        <f>G750+G751+G752</f>
        <v>1137072.83</v>
      </c>
      <c r="H749" s="385">
        <f>H750+H751+H752</f>
        <v>1131461</v>
      </c>
      <c r="I749" s="360">
        <f t="shared" si="64"/>
        <v>5611.8300000000745</v>
      </c>
      <c r="J749" s="543">
        <f t="shared" si="65"/>
        <v>197927.16999999993</v>
      </c>
      <c r="K749" s="385">
        <f t="shared" si="66"/>
        <v>0.847536329588015</v>
      </c>
    </row>
    <row r="750" spans="1:11" ht="12.75">
      <c r="A750" s="661" t="s">
        <v>268</v>
      </c>
      <c r="B750" s="662"/>
      <c r="C750" s="663"/>
      <c r="D750" s="152">
        <v>10</v>
      </c>
      <c r="E750" s="149">
        <f aca="true" t="shared" si="71" ref="E750:H751">E280</f>
        <v>4385000</v>
      </c>
      <c r="F750" s="149">
        <f t="shared" si="71"/>
        <v>1090000</v>
      </c>
      <c r="G750" s="401">
        <f t="shared" si="71"/>
        <v>988658</v>
      </c>
      <c r="H750" s="401">
        <f t="shared" si="71"/>
        <v>988658</v>
      </c>
      <c r="I750" s="360">
        <f t="shared" si="64"/>
        <v>0</v>
      </c>
      <c r="J750" s="360">
        <f t="shared" si="65"/>
        <v>101342</v>
      </c>
      <c r="K750" s="439">
        <f t="shared" si="66"/>
        <v>0.9070256880733945</v>
      </c>
    </row>
    <row r="751" spans="1:11" ht="12.75">
      <c r="A751" s="661" t="s">
        <v>269</v>
      </c>
      <c r="B751" s="662"/>
      <c r="C751" s="663"/>
      <c r="D751" s="152">
        <v>20</v>
      </c>
      <c r="E751" s="149">
        <f t="shared" si="71"/>
        <v>808000</v>
      </c>
      <c r="F751" s="149">
        <f t="shared" si="71"/>
        <v>225000</v>
      </c>
      <c r="G751" s="401">
        <f t="shared" si="71"/>
        <v>147904.83</v>
      </c>
      <c r="H751" s="401">
        <f t="shared" si="71"/>
        <v>142293.44</v>
      </c>
      <c r="I751" s="360">
        <f t="shared" si="64"/>
        <v>5611.389999999985</v>
      </c>
      <c r="J751" s="360">
        <f t="shared" si="65"/>
        <v>77095.17000000001</v>
      </c>
      <c r="K751" s="439">
        <f t="shared" si="66"/>
        <v>0.6324152888888889</v>
      </c>
    </row>
    <row r="752" spans="1:11" ht="14.25" customHeight="1">
      <c r="A752" s="664" t="s">
        <v>271</v>
      </c>
      <c r="B752" s="665"/>
      <c r="C752" s="665"/>
      <c r="D752" s="152">
        <v>57</v>
      </c>
      <c r="E752" s="153">
        <f>E753</f>
        <v>86000</v>
      </c>
      <c r="F752" s="153">
        <f>F753</f>
        <v>20000</v>
      </c>
      <c r="G752" s="402">
        <f>G753</f>
        <v>510</v>
      </c>
      <c r="H752" s="402">
        <f>H753</f>
        <v>509.56</v>
      </c>
      <c r="I752" s="360">
        <f t="shared" si="64"/>
        <v>0.4399999999999977</v>
      </c>
      <c r="J752" s="360">
        <f t="shared" si="65"/>
        <v>19490</v>
      </c>
      <c r="K752" s="439">
        <f t="shared" si="66"/>
        <v>0.025478</v>
      </c>
    </row>
    <row r="753" spans="1:11" ht="15" customHeight="1">
      <c r="A753" s="709" t="s">
        <v>293</v>
      </c>
      <c r="B753" s="710"/>
      <c r="C753" s="710"/>
      <c r="D753" s="152" t="s">
        <v>294</v>
      </c>
      <c r="E753" s="149">
        <f>E287</f>
        <v>86000</v>
      </c>
      <c r="F753" s="149">
        <f>F287</f>
        <v>20000</v>
      </c>
      <c r="G753" s="401">
        <f>G287</f>
        <v>510</v>
      </c>
      <c r="H753" s="401">
        <f>H287</f>
        <v>509.56</v>
      </c>
      <c r="I753" s="360">
        <f t="shared" si="64"/>
        <v>0.4399999999999977</v>
      </c>
      <c r="J753" s="360">
        <f t="shared" si="65"/>
        <v>19490</v>
      </c>
      <c r="K753" s="439">
        <f t="shared" si="66"/>
        <v>0.025478</v>
      </c>
    </row>
    <row r="754" spans="1:11" ht="18.75" customHeight="1">
      <c r="A754" s="604" t="s">
        <v>354</v>
      </c>
      <c r="B754" s="605"/>
      <c r="C754" s="605"/>
      <c r="D754" s="167" t="s">
        <v>17</v>
      </c>
      <c r="E754" s="118">
        <f>E755+E756+E758+E759</f>
        <v>3142000</v>
      </c>
      <c r="F754" s="118">
        <f>F755+F756+F758+F759</f>
        <v>796000</v>
      </c>
      <c r="G754" s="385">
        <f>G755+G756+G758+G759</f>
        <v>702498</v>
      </c>
      <c r="H754" s="385">
        <f>H755+H756+H758+H759</f>
        <v>702498</v>
      </c>
      <c r="I754" s="360">
        <f t="shared" si="64"/>
        <v>0</v>
      </c>
      <c r="J754" s="543">
        <f t="shared" si="65"/>
        <v>93502</v>
      </c>
      <c r="K754" s="385">
        <f t="shared" si="66"/>
        <v>0.882535175879397</v>
      </c>
    </row>
    <row r="755" spans="1:11" ht="14.25" customHeight="1">
      <c r="A755" s="661" t="s">
        <v>268</v>
      </c>
      <c r="B755" s="662"/>
      <c r="C755" s="663"/>
      <c r="D755" s="152">
        <v>10</v>
      </c>
      <c r="E755" s="149">
        <f aca="true" t="shared" si="72" ref="E755:H756">E292</f>
        <v>2420000</v>
      </c>
      <c r="F755" s="149">
        <f t="shared" si="72"/>
        <v>543000</v>
      </c>
      <c r="G755" s="401">
        <f t="shared" si="72"/>
        <v>536131</v>
      </c>
      <c r="H755" s="401">
        <f t="shared" si="72"/>
        <v>536131</v>
      </c>
      <c r="I755" s="360">
        <f t="shared" si="64"/>
        <v>0</v>
      </c>
      <c r="J755" s="360">
        <f t="shared" si="65"/>
        <v>6869</v>
      </c>
      <c r="K755" s="439">
        <f t="shared" si="66"/>
        <v>0.9873499079189687</v>
      </c>
    </row>
    <row r="756" spans="1:16" ht="14.25" customHeight="1">
      <c r="A756" s="661" t="s">
        <v>269</v>
      </c>
      <c r="B756" s="662"/>
      <c r="C756" s="663"/>
      <c r="D756" s="152">
        <v>20</v>
      </c>
      <c r="E756" s="149">
        <f t="shared" si="72"/>
        <v>616000</v>
      </c>
      <c r="F756" s="149">
        <f t="shared" si="72"/>
        <v>253000</v>
      </c>
      <c r="G756" s="401">
        <f t="shared" si="72"/>
        <v>166367</v>
      </c>
      <c r="H756" s="401">
        <f t="shared" si="72"/>
        <v>166367</v>
      </c>
      <c r="I756" s="360">
        <f t="shared" si="64"/>
        <v>0</v>
      </c>
      <c r="J756" s="360">
        <f t="shared" si="65"/>
        <v>86633</v>
      </c>
      <c r="K756" s="439">
        <f t="shared" si="66"/>
        <v>0.6575770750988142</v>
      </c>
      <c r="L756" s="112"/>
      <c r="M756" s="112"/>
      <c r="N756" s="112"/>
      <c r="O756" s="112"/>
      <c r="P756" s="112"/>
    </row>
    <row r="757" spans="1:16" ht="15" customHeight="1" hidden="1">
      <c r="A757" s="709" t="s">
        <v>291</v>
      </c>
      <c r="B757" s="710"/>
      <c r="C757" s="710"/>
      <c r="D757" s="152">
        <v>56</v>
      </c>
      <c r="E757" s="149"/>
      <c r="F757" s="149"/>
      <c r="G757" s="401"/>
      <c r="H757" s="401"/>
      <c r="I757" s="360">
        <f t="shared" si="64"/>
        <v>0</v>
      </c>
      <c r="J757" s="360">
        <f t="shared" si="65"/>
        <v>0</v>
      </c>
      <c r="K757" s="439" t="e">
        <f t="shared" si="66"/>
        <v>#DIV/0!</v>
      </c>
      <c r="L757" s="112"/>
      <c r="M757" s="112"/>
      <c r="N757" s="112"/>
      <c r="O757" s="112"/>
      <c r="P757" s="112"/>
    </row>
    <row r="758" spans="1:16" ht="14.25" customHeight="1">
      <c r="A758" s="664" t="s">
        <v>271</v>
      </c>
      <c r="B758" s="665"/>
      <c r="C758" s="665"/>
      <c r="D758" s="152">
        <v>57</v>
      </c>
      <c r="E758" s="153">
        <f>E759</f>
        <v>53000</v>
      </c>
      <c r="F758" s="153">
        <f>F759</f>
        <v>0</v>
      </c>
      <c r="G758" s="402">
        <f>G759</f>
        <v>0</v>
      </c>
      <c r="H758" s="402">
        <f>H759</f>
        <v>0</v>
      </c>
      <c r="I758" s="360">
        <f t="shared" si="64"/>
        <v>0</v>
      </c>
      <c r="J758" s="360">
        <f t="shared" si="65"/>
        <v>0</v>
      </c>
      <c r="K758" s="439"/>
      <c r="L758" s="112"/>
      <c r="M758" s="112"/>
      <c r="N758" s="112"/>
      <c r="O758" s="112"/>
      <c r="P758" s="112"/>
    </row>
    <row r="759" spans="1:16" ht="16.5" customHeight="1">
      <c r="A759" s="664" t="s">
        <v>293</v>
      </c>
      <c r="B759" s="665"/>
      <c r="C759" s="665"/>
      <c r="D759" s="152" t="s">
        <v>294</v>
      </c>
      <c r="E759" s="149">
        <f>E299</f>
        <v>53000</v>
      </c>
      <c r="F759" s="149">
        <f>F299</f>
        <v>0</v>
      </c>
      <c r="G759" s="401">
        <f>G299</f>
        <v>0</v>
      </c>
      <c r="H759" s="401">
        <f>H299</f>
        <v>0</v>
      </c>
      <c r="I759" s="360">
        <f t="shared" si="64"/>
        <v>0</v>
      </c>
      <c r="J759" s="360">
        <f t="shared" si="65"/>
        <v>0</v>
      </c>
      <c r="K759" s="439"/>
      <c r="L759" s="112"/>
      <c r="M759" s="112"/>
      <c r="N759" s="112"/>
      <c r="O759" s="112"/>
      <c r="P759" s="112"/>
    </row>
    <row r="760" spans="1:16" s="63" customFormat="1" ht="19.5" customHeight="1">
      <c r="A760" s="604" t="s">
        <v>355</v>
      </c>
      <c r="B760" s="605"/>
      <c r="C760" s="605"/>
      <c r="D760" s="167" t="s">
        <v>17</v>
      </c>
      <c r="E760" s="118">
        <f>E761+E762</f>
        <v>320000</v>
      </c>
      <c r="F760" s="118">
        <f>F761+F762</f>
        <v>82000</v>
      </c>
      <c r="G760" s="385">
        <f>G761+G762</f>
        <v>72963</v>
      </c>
      <c r="H760" s="385">
        <f>H761+H762</f>
        <v>72963</v>
      </c>
      <c r="I760" s="360">
        <f t="shared" si="64"/>
        <v>0</v>
      </c>
      <c r="J760" s="543">
        <f t="shared" si="65"/>
        <v>9037</v>
      </c>
      <c r="K760" s="385">
        <f t="shared" si="66"/>
        <v>0.8897926829268292</v>
      </c>
      <c r="L760" s="112"/>
      <c r="M760" s="112"/>
      <c r="N760" s="112"/>
      <c r="O760" s="112"/>
      <c r="P760" s="112"/>
    </row>
    <row r="761" spans="1:16" ht="15" customHeight="1">
      <c r="A761" s="661" t="s">
        <v>268</v>
      </c>
      <c r="B761" s="662"/>
      <c r="C761" s="663"/>
      <c r="D761" s="152">
        <v>10</v>
      </c>
      <c r="E761" s="149">
        <f>E304</f>
        <v>320000</v>
      </c>
      <c r="F761" s="149">
        <f>F304</f>
        <v>82000</v>
      </c>
      <c r="G761" s="401">
        <f>G304</f>
        <v>72963</v>
      </c>
      <c r="H761" s="401">
        <f>H304</f>
        <v>72963</v>
      </c>
      <c r="I761" s="360">
        <f t="shared" si="64"/>
        <v>0</v>
      </c>
      <c r="J761" s="360">
        <f t="shared" si="65"/>
        <v>9037</v>
      </c>
      <c r="K761" s="439">
        <f t="shared" si="66"/>
        <v>0.8897926829268292</v>
      </c>
      <c r="L761" s="112"/>
      <c r="M761" s="112"/>
      <c r="N761" s="112"/>
      <c r="O761" s="112"/>
      <c r="P761" s="112"/>
    </row>
    <row r="762" spans="1:16" ht="15" customHeight="1" hidden="1">
      <c r="A762" s="713" t="s">
        <v>287</v>
      </c>
      <c r="B762" s="714"/>
      <c r="C762" s="714"/>
      <c r="D762" s="160">
        <v>20</v>
      </c>
      <c r="E762" s="149"/>
      <c r="F762" s="149"/>
      <c r="G762" s="401"/>
      <c r="H762" s="401"/>
      <c r="I762" s="360">
        <f t="shared" si="64"/>
        <v>0</v>
      </c>
      <c r="J762" s="360">
        <f t="shared" si="65"/>
        <v>0</v>
      </c>
      <c r="K762" s="439" t="e">
        <f t="shared" si="66"/>
        <v>#DIV/0!</v>
      </c>
      <c r="L762" s="112"/>
      <c r="M762" s="112"/>
      <c r="N762" s="112"/>
      <c r="O762" s="112"/>
      <c r="P762" s="112"/>
    </row>
    <row r="763" spans="1:16" s="63" customFormat="1" ht="20.25" customHeight="1">
      <c r="A763" s="604" t="s">
        <v>461</v>
      </c>
      <c r="B763" s="605"/>
      <c r="C763" s="605"/>
      <c r="D763" s="167" t="s">
        <v>17</v>
      </c>
      <c r="E763" s="118">
        <f>E764+E765+E766</f>
        <v>604000</v>
      </c>
      <c r="F763" s="118">
        <f>F764+F765+F766</f>
        <v>188000</v>
      </c>
      <c r="G763" s="385">
        <f>G764+G765+G766</f>
        <v>118955</v>
      </c>
      <c r="H763" s="385">
        <f>H764+H765+H766</f>
        <v>118955</v>
      </c>
      <c r="I763" s="360">
        <f t="shared" si="64"/>
        <v>0</v>
      </c>
      <c r="J763" s="543">
        <f t="shared" si="65"/>
        <v>69045</v>
      </c>
      <c r="K763" s="385">
        <f t="shared" si="66"/>
        <v>0.6327393617021276</v>
      </c>
      <c r="L763" s="112"/>
      <c r="M763" s="112"/>
      <c r="N763" s="112"/>
      <c r="O763" s="112"/>
      <c r="P763" s="112"/>
    </row>
    <row r="764" spans="1:16" ht="16.5" customHeight="1">
      <c r="A764" s="661" t="s">
        <v>268</v>
      </c>
      <c r="B764" s="662"/>
      <c r="C764" s="663"/>
      <c r="D764" s="152">
        <v>10</v>
      </c>
      <c r="E764" s="149">
        <f aca="true" t="shared" si="73" ref="E764:H765">E309</f>
        <v>540000</v>
      </c>
      <c r="F764" s="149">
        <f t="shared" si="73"/>
        <v>164000</v>
      </c>
      <c r="G764" s="401">
        <f t="shared" si="73"/>
        <v>118055</v>
      </c>
      <c r="H764" s="401">
        <f t="shared" si="73"/>
        <v>118055</v>
      </c>
      <c r="I764" s="360">
        <f t="shared" si="64"/>
        <v>0</v>
      </c>
      <c r="J764" s="360">
        <f t="shared" si="65"/>
        <v>45945</v>
      </c>
      <c r="K764" s="439">
        <f t="shared" si="66"/>
        <v>0.7198475609756098</v>
      </c>
      <c r="L764" s="112"/>
      <c r="M764" s="112"/>
      <c r="N764" s="112"/>
      <c r="O764" s="112"/>
      <c r="P764" s="112"/>
    </row>
    <row r="765" spans="1:16" ht="16.5" customHeight="1">
      <c r="A765" s="661" t="s">
        <v>269</v>
      </c>
      <c r="B765" s="662"/>
      <c r="C765" s="663"/>
      <c r="D765" s="152">
        <v>20</v>
      </c>
      <c r="E765" s="149">
        <f t="shared" si="73"/>
        <v>64000</v>
      </c>
      <c r="F765" s="149">
        <f t="shared" si="73"/>
        <v>24000</v>
      </c>
      <c r="G765" s="401">
        <f t="shared" si="73"/>
        <v>900</v>
      </c>
      <c r="H765" s="401">
        <f t="shared" si="73"/>
        <v>900</v>
      </c>
      <c r="I765" s="360">
        <f t="shared" si="64"/>
        <v>0</v>
      </c>
      <c r="J765" s="360">
        <f t="shared" si="65"/>
        <v>23100</v>
      </c>
      <c r="K765" s="439">
        <f t="shared" si="66"/>
        <v>0.0375</v>
      </c>
      <c r="L765" s="112"/>
      <c r="M765" s="112"/>
      <c r="N765" s="112"/>
      <c r="O765" s="112"/>
      <c r="P765" s="112"/>
    </row>
    <row r="766" spans="1:16" ht="15" customHeight="1" hidden="1">
      <c r="A766" s="711" t="s">
        <v>288</v>
      </c>
      <c r="B766" s="712"/>
      <c r="C766" s="712"/>
      <c r="D766" s="152">
        <v>57</v>
      </c>
      <c r="E766" s="149">
        <f>E767</f>
        <v>0</v>
      </c>
      <c r="F766" s="149">
        <f>F767</f>
        <v>0</v>
      </c>
      <c r="G766" s="401">
        <f>G767</f>
        <v>0</v>
      </c>
      <c r="H766" s="401">
        <f>H767</f>
        <v>0</v>
      </c>
      <c r="I766" s="360">
        <f t="shared" si="64"/>
        <v>0</v>
      </c>
      <c r="J766" s="360">
        <f t="shared" si="65"/>
        <v>0</v>
      </c>
      <c r="K766" s="439" t="e">
        <f t="shared" si="66"/>
        <v>#DIV/0!</v>
      </c>
      <c r="L766" s="112"/>
      <c r="M766" s="112"/>
      <c r="N766" s="112"/>
      <c r="O766" s="112"/>
      <c r="P766" s="112"/>
    </row>
    <row r="767" spans="1:16" ht="15" customHeight="1" hidden="1">
      <c r="A767" s="664" t="s">
        <v>293</v>
      </c>
      <c r="B767" s="665"/>
      <c r="C767" s="665"/>
      <c r="D767" s="152" t="s">
        <v>294</v>
      </c>
      <c r="E767" s="149"/>
      <c r="F767" s="149"/>
      <c r="G767" s="401"/>
      <c r="H767" s="401"/>
      <c r="I767" s="360">
        <f t="shared" si="64"/>
        <v>0</v>
      </c>
      <c r="J767" s="360">
        <f t="shared" si="65"/>
        <v>0</v>
      </c>
      <c r="K767" s="439" t="e">
        <f t="shared" si="66"/>
        <v>#DIV/0!</v>
      </c>
      <c r="L767" s="112"/>
      <c r="M767" s="112"/>
      <c r="N767" s="112"/>
      <c r="O767" s="112"/>
      <c r="P767" s="112"/>
    </row>
    <row r="768" spans="1:16" s="63" customFormat="1" ht="19.5" customHeight="1">
      <c r="A768" s="604" t="s">
        <v>356</v>
      </c>
      <c r="B768" s="605"/>
      <c r="C768" s="605"/>
      <c r="D768" s="167" t="s">
        <v>17</v>
      </c>
      <c r="E768" s="118">
        <f>E769</f>
        <v>197000</v>
      </c>
      <c r="F768" s="118">
        <f>F769</f>
        <v>49000</v>
      </c>
      <c r="G768" s="385">
        <f>G769</f>
        <v>48203</v>
      </c>
      <c r="H768" s="385">
        <f>H769</f>
        <v>48203</v>
      </c>
      <c r="I768" s="360">
        <f t="shared" si="64"/>
        <v>0</v>
      </c>
      <c r="J768" s="543">
        <f t="shared" si="65"/>
        <v>797</v>
      </c>
      <c r="K768" s="385">
        <f t="shared" si="66"/>
        <v>0.983734693877551</v>
      </c>
      <c r="L768" s="112"/>
      <c r="M768" s="112"/>
      <c r="N768" s="112"/>
      <c r="O768" s="112"/>
      <c r="P768" s="112"/>
    </row>
    <row r="769" spans="1:16" ht="16.5" customHeight="1">
      <c r="A769" s="496" t="s">
        <v>268</v>
      </c>
      <c r="B769" s="161"/>
      <c r="C769" s="161"/>
      <c r="D769" s="152">
        <v>10</v>
      </c>
      <c r="E769" s="149">
        <f>E318</f>
        <v>197000</v>
      </c>
      <c r="F769" s="149">
        <f>F318</f>
        <v>49000</v>
      </c>
      <c r="G769" s="401">
        <f>G318</f>
        <v>48203</v>
      </c>
      <c r="H769" s="401">
        <f>H318</f>
        <v>48203</v>
      </c>
      <c r="I769" s="360">
        <f t="shared" si="64"/>
        <v>0</v>
      </c>
      <c r="J769" s="360">
        <f t="shared" si="65"/>
        <v>797</v>
      </c>
      <c r="K769" s="439">
        <f t="shared" si="66"/>
        <v>0.983734693877551</v>
      </c>
      <c r="L769" s="112"/>
      <c r="M769" s="112"/>
      <c r="N769" s="112"/>
      <c r="O769" s="112"/>
      <c r="P769" s="112"/>
    </row>
    <row r="770" spans="1:16" ht="19.5" customHeight="1">
      <c r="A770" s="599" t="s">
        <v>480</v>
      </c>
      <c r="B770" s="600"/>
      <c r="C770" s="601"/>
      <c r="D770" s="167" t="s">
        <v>17</v>
      </c>
      <c r="E770" s="118">
        <f>E771+E772+E773</f>
        <v>1485000</v>
      </c>
      <c r="F770" s="118">
        <f>F771+F772+F773</f>
        <v>346000</v>
      </c>
      <c r="G770" s="385">
        <f>G771+G772+G773</f>
        <v>324000</v>
      </c>
      <c r="H770" s="385">
        <f>H771+H772+H773</f>
        <v>318407.83</v>
      </c>
      <c r="I770" s="360">
        <f t="shared" si="64"/>
        <v>5592.169999999984</v>
      </c>
      <c r="J770" s="543">
        <f t="shared" si="65"/>
        <v>22000</v>
      </c>
      <c r="K770" s="385">
        <f t="shared" si="66"/>
        <v>0.9202538439306359</v>
      </c>
      <c r="L770" s="112"/>
      <c r="M770" s="112"/>
      <c r="N770" s="112"/>
      <c r="O770" s="112"/>
      <c r="P770" s="112"/>
    </row>
    <row r="771" spans="1:16" ht="15.75" customHeight="1">
      <c r="A771" s="496" t="s">
        <v>268</v>
      </c>
      <c r="B771" s="161"/>
      <c r="C771" s="161"/>
      <c r="D771" s="152">
        <v>10</v>
      </c>
      <c r="E771" s="149">
        <f aca="true" t="shared" si="74" ref="E771:H772">E320</f>
        <v>1416000</v>
      </c>
      <c r="F771" s="149">
        <f t="shared" si="74"/>
        <v>322000</v>
      </c>
      <c r="G771" s="401">
        <f t="shared" si="74"/>
        <v>316000</v>
      </c>
      <c r="H771" s="401">
        <f t="shared" si="74"/>
        <v>312499</v>
      </c>
      <c r="I771" s="360">
        <f t="shared" si="64"/>
        <v>3501</v>
      </c>
      <c r="J771" s="360">
        <f t="shared" si="65"/>
        <v>6000</v>
      </c>
      <c r="K771" s="439">
        <f t="shared" si="66"/>
        <v>0.9704937888198758</v>
      </c>
      <c r="L771" s="112"/>
      <c r="M771" s="112"/>
      <c r="N771" s="112"/>
      <c r="O771" s="112"/>
      <c r="P771" s="112"/>
    </row>
    <row r="772" spans="1:16" ht="17.25" customHeight="1">
      <c r="A772" s="497" t="s">
        <v>269</v>
      </c>
      <c r="B772" s="161"/>
      <c r="C772" s="161"/>
      <c r="D772" s="152">
        <v>20</v>
      </c>
      <c r="E772" s="149">
        <f t="shared" si="74"/>
        <v>69000</v>
      </c>
      <c r="F772" s="149">
        <f t="shared" si="74"/>
        <v>24000</v>
      </c>
      <c r="G772" s="401">
        <f t="shared" si="74"/>
        <v>8000</v>
      </c>
      <c r="H772" s="401">
        <f t="shared" si="74"/>
        <v>5908.83</v>
      </c>
      <c r="I772" s="360">
        <f t="shared" si="64"/>
        <v>2091.17</v>
      </c>
      <c r="J772" s="360">
        <f t="shared" si="65"/>
        <v>16000</v>
      </c>
      <c r="K772" s="439">
        <f t="shared" si="66"/>
        <v>0.24620125</v>
      </c>
      <c r="L772" s="112"/>
      <c r="M772" s="112"/>
      <c r="N772" s="112"/>
      <c r="O772" s="112"/>
      <c r="P772" s="112"/>
    </row>
    <row r="773" spans="1:16" ht="15" customHeight="1" hidden="1">
      <c r="A773" s="709" t="s">
        <v>288</v>
      </c>
      <c r="B773" s="710"/>
      <c r="C773" s="710"/>
      <c r="D773" s="152">
        <v>57</v>
      </c>
      <c r="E773" s="149">
        <f>E774</f>
        <v>0</v>
      </c>
      <c r="F773" s="149">
        <f>F774</f>
        <v>0</v>
      </c>
      <c r="G773" s="401">
        <f>G774</f>
        <v>0</v>
      </c>
      <c r="H773" s="401">
        <f>H774</f>
        <v>0</v>
      </c>
      <c r="I773" s="360">
        <f t="shared" si="64"/>
        <v>0</v>
      </c>
      <c r="J773" s="360">
        <f t="shared" si="65"/>
        <v>0</v>
      </c>
      <c r="K773" s="439" t="e">
        <f t="shared" si="66"/>
        <v>#DIV/0!</v>
      </c>
      <c r="L773" s="112"/>
      <c r="M773" s="112"/>
      <c r="N773" s="112"/>
      <c r="O773" s="112"/>
      <c r="P773" s="112"/>
    </row>
    <row r="774" spans="1:16" ht="15" customHeight="1" hidden="1">
      <c r="A774" s="664" t="s">
        <v>293</v>
      </c>
      <c r="B774" s="665"/>
      <c r="C774" s="665"/>
      <c r="D774" s="152" t="s">
        <v>294</v>
      </c>
      <c r="E774" s="149">
        <v>0</v>
      </c>
      <c r="F774" s="149"/>
      <c r="G774" s="401"/>
      <c r="H774" s="401"/>
      <c r="I774" s="360">
        <f t="shared" si="64"/>
        <v>0</v>
      </c>
      <c r="J774" s="360">
        <f t="shared" si="65"/>
        <v>0</v>
      </c>
      <c r="K774" s="439" t="e">
        <f t="shared" si="66"/>
        <v>#DIV/0!</v>
      </c>
      <c r="L774" s="112"/>
      <c r="M774" s="112"/>
      <c r="N774" s="112"/>
      <c r="O774" s="112"/>
      <c r="P774" s="112"/>
    </row>
    <row r="775" spans="1:16" ht="18" customHeight="1">
      <c r="A775" s="690" t="s">
        <v>460</v>
      </c>
      <c r="B775" s="691"/>
      <c r="C775" s="691"/>
      <c r="D775" s="158" t="s">
        <v>297</v>
      </c>
      <c r="E775" s="159">
        <f>E776</f>
        <v>687000</v>
      </c>
      <c r="F775" s="159">
        <f>F776</f>
        <v>40000</v>
      </c>
      <c r="G775" s="403">
        <f>G776</f>
        <v>38875.5</v>
      </c>
      <c r="H775" s="403">
        <f>H776</f>
        <v>38875.5</v>
      </c>
      <c r="I775" s="360">
        <f t="shared" si="64"/>
        <v>0</v>
      </c>
      <c r="J775" s="403">
        <f t="shared" si="65"/>
        <v>1124.5</v>
      </c>
      <c r="K775" s="403">
        <f t="shared" si="66"/>
        <v>0.9718875</v>
      </c>
      <c r="L775" s="112"/>
      <c r="M775" s="112"/>
      <c r="N775" s="112"/>
      <c r="O775" s="112"/>
      <c r="P775" s="112"/>
    </row>
    <row r="776" spans="1:16" ht="12.75">
      <c r="A776" s="681" t="s">
        <v>260</v>
      </c>
      <c r="B776" s="682"/>
      <c r="C776" s="679"/>
      <c r="D776" s="164">
        <v>51</v>
      </c>
      <c r="E776" s="148">
        <f>E777+E779+E781</f>
        <v>687000</v>
      </c>
      <c r="F776" s="148">
        <f>F777+F779+F781</f>
        <v>40000</v>
      </c>
      <c r="G776" s="404">
        <f>G777+G779+G781</f>
        <v>38875.5</v>
      </c>
      <c r="H776" s="404">
        <f>H777+H779+H781</f>
        <v>38875.5</v>
      </c>
      <c r="I776" s="360">
        <f t="shared" si="64"/>
        <v>0</v>
      </c>
      <c r="J776" s="360">
        <f t="shared" si="65"/>
        <v>1124.5</v>
      </c>
      <c r="K776" s="439">
        <f t="shared" si="66"/>
        <v>0.9718875</v>
      </c>
      <c r="L776" s="112"/>
      <c r="M776" s="112"/>
      <c r="N776" s="112"/>
      <c r="O776" s="112"/>
      <c r="P776" s="112"/>
    </row>
    <row r="777" spans="1:16" ht="14.25" customHeight="1">
      <c r="A777" s="497"/>
      <c r="B777" s="667" t="s">
        <v>359</v>
      </c>
      <c r="C777" s="667"/>
      <c r="D777" s="156" t="s">
        <v>63</v>
      </c>
      <c r="E777" s="168">
        <f>E342</f>
        <v>612000</v>
      </c>
      <c r="F777" s="168">
        <f>F342</f>
        <v>40000</v>
      </c>
      <c r="G777" s="405">
        <f>G342</f>
        <v>38875.5</v>
      </c>
      <c r="H777" s="405">
        <f>H342</f>
        <v>38875.5</v>
      </c>
      <c r="I777" s="360">
        <f t="shared" si="64"/>
        <v>0</v>
      </c>
      <c r="J777" s="360">
        <f t="shared" si="65"/>
        <v>1124.5</v>
      </c>
      <c r="K777" s="405">
        <f t="shared" si="66"/>
        <v>0.9718875</v>
      </c>
      <c r="L777" s="112"/>
      <c r="M777" s="112"/>
      <c r="N777" s="112"/>
      <c r="O777" s="112"/>
      <c r="P777" s="112"/>
    </row>
    <row r="778" spans="1:16" ht="14.25" customHeight="1">
      <c r="A778" s="498"/>
      <c r="B778" s="702" t="s">
        <v>444</v>
      </c>
      <c r="C778" s="703"/>
      <c r="D778" s="165"/>
      <c r="E778" s="149">
        <f>E342</f>
        <v>612000</v>
      </c>
      <c r="F778" s="149">
        <f>F342</f>
        <v>40000</v>
      </c>
      <c r="G778" s="401">
        <f>G342</f>
        <v>38875.5</v>
      </c>
      <c r="H778" s="401">
        <f>H342</f>
        <v>38875.5</v>
      </c>
      <c r="I778" s="360">
        <f t="shared" si="64"/>
        <v>0</v>
      </c>
      <c r="J778" s="360">
        <f t="shared" si="65"/>
        <v>1124.5</v>
      </c>
      <c r="K778" s="439">
        <f t="shared" si="66"/>
        <v>0.9718875</v>
      </c>
      <c r="L778" s="112"/>
      <c r="M778" s="112"/>
      <c r="N778" s="112"/>
      <c r="O778" s="112"/>
      <c r="P778" s="112"/>
    </row>
    <row r="779" spans="1:16" ht="12.75">
      <c r="A779" s="497"/>
      <c r="B779" s="667" t="s">
        <v>365</v>
      </c>
      <c r="C779" s="667"/>
      <c r="D779" s="156" t="s">
        <v>63</v>
      </c>
      <c r="E779" s="168">
        <f>E352</f>
        <v>0</v>
      </c>
      <c r="F779" s="168">
        <f>F352</f>
        <v>0</v>
      </c>
      <c r="G779" s="405">
        <f>G352</f>
        <v>0</v>
      </c>
      <c r="H779" s="405">
        <f>H352</f>
        <v>0</v>
      </c>
      <c r="I779" s="360">
        <f t="shared" si="64"/>
        <v>0</v>
      </c>
      <c r="J779" s="360">
        <f t="shared" si="65"/>
        <v>0</v>
      </c>
      <c r="K779" s="439"/>
      <c r="L779" s="112"/>
      <c r="M779" s="112"/>
      <c r="N779" s="112"/>
      <c r="O779" s="112"/>
      <c r="P779" s="112"/>
    </row>
    <row r="780" spans="1:16" ht="12.75">
      <c r="A780" s="498"/>
      <c r="B780" s="702" t="s">
        <v>444</v>
      </c>
      <c r="C780" s="703"/>
      <c r="D780" s="165"/>
      <c r="E780" s="149">
        <f>E352</f>
        <v>0</v>
      </c>
      <c r="F780" s="149">
        <f>F352</f>
        <v>0</v>
      </c>
      <c r="G780" s="401">
        <f>G352</f>
        <v>0</v>
      </c>
      <c r="H780" s="401">
        <f>H352</f>
        <v>0</v>
      </c>
      <c r="I780" s="360">
        <f t="shared" si="64"/>
        <v>0</v>
      </c>
      <c r="J780" s="360">
        <f t="shared" si="65"/>
        <v>0</v>
      </c>
      <c r="K780" s="439"/>
      <c r="L780" s="112"/>
      <c r="M780" s="112"/>
      <c r="N780" s="112"/>
      <c r="O780" s="112"/>
      <c r="P780" s="112"/>
    </row>
    <row r="781" spans="1:16" ht="15" customHeight="1">
      <c r="A781" s="497"/>
      <c r="B781" s="667" t="s">
        <v>360</v>
      </c>
      <c r="C781" s="667"/>
      <c r="D781" s="156" t="s">
        <v>63</v>
      </c>
      <c r="E781" s="168">
        <f>E357</f>
        <v>75000</v>
      </c>
      <c r="F781" s="168">
        <f>F357</f>
        <v>0</v>
      </c>
      <c r="G781" s="405">
        <f>G357</f>
        <v>0</v>
      </c>
      <c r="H781" s="405">
        <f>H357</f>
        <v>0</v>
      </c>
      <c r="I781" s="360">
        <f aca="true" t="shared" si="75" ref="I781:I844">G781-H781</f>
        <v>0</v>
      </c>
      <c r="J781" s="360">
        <f aca="true" t="shared" si="76" ref="J781:J844">F781-G781</f>
        <v>0</v>
      </c>
      <c r="K781" s="439"/>
      <c r="L781" s="112"/>
      <c r="M781" s="112"/>
      <c r="N781" s="112"/>
      <c r="O781" s="112"/>
      <c r="P781" s="112"/>
    </row>
    <row r="782" spans="1:16" ht="15" customHeight="1">
      <c r="A782" s="498"/>
      <c r="B782" s="702" t="s">
        <v>444</v>
      </c>
      <c r="C782" s="703"/>
      <c r="D782" s="165"/>
      <c r="E782" s="149">
        <f>E357</f>
        <v>75000</v>
      </c>
      <c r="F782" s="149">
        <f>F357</f>
        <v>0</v>
      </c>
      <c r="G782" s="401">
        <f>G357</f>
        <v>0</v>
      </c>
      <c r="H782" s="401">
        <f>H357</f>
        <v>0</v>
      </c>
      <c r="I782" s="360">
        <f t="shared" si="75"/>
        <v>0</v>
      </c>
      <c r="J782" s="360">
        <f t="shared" si="76"/>
        <v>0</v>
      </c>
      <c r="K782" s="439"/>
      <c r="L782" s="112"/>
      <c r="M782" s="112"/>
      <c r="N782" s="112"/>
      <c r="O782" s="112"/>
      <c r="P782" s="112"/>
    </row>
    <row r="783" spans="1:16" ht="18.75" customHeight="1">
      <c r="A783" s="683" t="s">
        <v>449</v>
      </c>
      <c r="B783" s="684"/>
      <c r="C783" s="685"/>
      <c r="D783" s="158" t="s">
        <v>302</v>
      </c>
      <c r="E783" s="159">
        <f>E790+E795+E797+E799</f>
        <v>12304000</v>
      </c>
      <c r="F783" s="159">
        <f>F790+F795+F797+F799</f>
        <v>2546000</v>
      </c>
      <c r="G783" s="403">
        <f>G790+G795+G797+G799</f>
        <v>2138160</v>
      </c>
      <c r="H783" s="403">
        <f>H790+H795+H797+H799</f>
        <v>2119693.3200000003</v>
      </c>
      <c r="I783" s="360">
        <f t="shared" si="75"/>
        <v>18466.679999999702</v>
      </c>
      <c r="J783" s="403">
        <f t="shared" si="76"/>
        <v>407840</v>
      </c>
      <c r="K783" s="403">
        <f aca="true" t="shared" si="77" ref="K783:K844">H783/F783</f>
        <v>0.8325582560879813</v>
      </c>
      <c r="L783" s="112"/>
      <c r="M783" s="112"/>
      <c r="N783" s="112"/>
      <c r="O783" s="112"/>
      <c r="P783" s="112"/>
    </row>
    <row r="784" spans="1:16" ht="12.75">
      <c r="A784" s="499" t="s">
        <v>511</v>
      </c>
      <c r="B784" s="344"/>
      <c r="C784" s="345"/>
      <c r="D784" s="160" t="s">
        <v>253</v>
      </c>
      <c r="E784" s="148">
        <f>E785+E786+E788+E787</f>
        <v>12304000</v>
      </c>
      <c r="F784" s="148">
        <f>F785+F786+F788+F787</f>
        <v>2546000</v>
      </c>
      <c r="G784" s="404">
        <f>G785+G786+G788+G787</f>
        <v>2138160</v>
      </c>
      <c r="H784" s="404">
        <f>H785+H786+H788+H787</f>
        <v>2119693.3200000003</v>
      </c>
      <c r="I784" s="360">
        <f t="shared" si="75"/>
        <v>18466.679999999702</v>
      </c>
      <c r="J784" s="360">
        <f t="shared" si="76"/>
        <v>407840</v>
      </c>
      <c r="K784" s="439">
        <f t="shared" si="77"/>
        <v>0.8325582560879813</v>
      </c>
      <c r="L784" s="112"/>
      <c r="M784" s="112"/>
      <c r="N784" s="112"/>
      <c r="O784" s="112"/>
      <c r="P784" s="112"/>
    </row>
    <row r="785" spans="1:16" ht="12.75">
      <c r="A785" s="661" t="s">
        <v>268</v>
      </c>
      <c r="B785" s="662"/>
      <c r="C785" s="663"/>
      <c r="D785" s="160">
        <v>10</v>
      </c>
      <c r="E785" s="148">
        <f>E792</f>
        <v>850000</v>
      </c>
      <c r="F785" s="148">
        <f aca="true" t="shared" si="78" ref="F785:G787">F792</f>
        <v>247000</v>
      </c>
      <c r="G785" s="404">
        <f t="shared" si="78"/>
        <v>198900</v>
      </c>
      <c r="H785" s="404">
        <f>H792</f>
        <v>198213</v>
      </c>
      <c r="I785" s="360">
        <f t="shared" si="75"/>
        <v>687</v>
      </c>
      <c r="J785" s="360">
        <f t="shared" si="76"/>
        <v>48100</v>
      </c>
      <c r="K785" s="439">
        <f t="shared" si="77"/>
        <v>0.8024817813765183</v>
      </c>
      <c r="L785" s="112"/>
      <c r="M785" s="112"/>
      <c r="N785" s="112"/>
      <c r="O785" s="112"/>
      <c r="P785" s="112"/>
    </row>
    <row r="786" spans="1:16" ht="12.75">
      <c r="A786" s="661" t="s">
        <v>269</v>
      </c>
      <c r="B786" s="662"/>
      <c r="C786" s="663"/>
      <c r="D786" s="152">
        <v>20</v>
      </c>
      <c r="E786" s="148">
        <f>E793</f>
        <v>830000</v>
      </c>
      <c r="F786" s="148">
        <f t="shared" si="78"/>
        <v>205000</v>
      </c>
      <c r="G786" s="404">
        <f t="shared" si="78"/>
        <v>172000</v>
      </c>
      <c r="H786" s="404">
        <f>H793</f>
        <v>154220.32</v>
      </c>
      <c r="I786" s="360">
        <f t="shared" si="75"/>
        <v>17779.679999999993</v>
      </c>
      <c r="J786" s="360">
        <f t="shared" si="76"/>
        <v>33000</v>
      </c>
      <c r="K786" s="439">
        <f t="shared" si="77"/>
        <v>0.752294243902439</v>
      </c>
      <c r="L786" s="112"/>
      <c r="M786" s="112"/>
      <c r="N786" s="112"/>
      <c r="O786" s="112"/>
      <c r="P786" s="112"/>
    </row>
    <row r="787" spans="1:16" ht="12.75">
      <c r="A787" s="681" t="s">
        <v>260</v>
      </c>
      <c r="B787" s="682"/>
      <c r="C787" s="679"/>
      <c r="D787" s="152">
        <v>51</v>
      </c>
      <c r="E787" s="148">
        <f>E794</f>
        <v>5774000</v>
      </c>
      <c r="F787" s="148">
        <f t="shared" si="78"/>
        <v>1111000</v>
      </c>
      <c r="G787" s="404">
        <f t="shared" si="78"/>
        <v>785000</v>
      </c>
      <c r="H787" s="404">
        <f>H794</f>
        <v>785000</v>
      </c>
      <c r="I787" s="360">
        <f t="shared" si="75"/>
        <v>0</v>
      </c>
      <c r="J787" s="360">
        <f t="shared" si="76"/>
        <v>326000</v>
      </c>
      <c r="K787" s="439">
        <f t="shared" si="77"/>
        <v>0.7065706570657065</v>
      </c>
      <c r="L787" s="112"/>
      <c r="M787" s="112"/>
      <c r="N787" s="112"/>
      <c r="O787" s="112"/>
      <c r="P787" s="112"/>
    </row>
    <row r="788" spans="1:16" ht="12.75">
      <c r="A788" s="681" t="s">
        <v>303</v>
      </c>
      <c r="B788" s="682"/>
      <c r="C788" s="679"/>
      <c r="D788" s="160">
        <v>59</v>
      </c>
      <c r="E788" s="148">
        <f>E800</f>
        <v>4850000</v>
      </c>
      <c r="F788" s="148">
        <f>F800</f>
        <v>983000</v>
      </c>
      <c r="G788" s="404">
        <f>G800</f>
        <v>982260</v>
      </c>
      <c r="H788" s="404">
        <f>H800</f>
        <v>982260</v>
      </c>
      <c r="I788" s="360">
        <f t="shared" si="75"/>
        <v>0</v>
      </c>
      <c r="J788" s="360">
        <f t="shared" si="76"/>
        <v>740</v>
      </c>
      <c r="K788" s="439">
        <f t="shared" si="77"/>
        <v>0.9992472024415056</v>
      </c>
      <c r="L788" s="112"/>
      <c r="M788" s="112"/>
      <c r="N788" s="112"/>
      <c r="O788" s="112"/>
      <c r="P788" s="112"/>
    </row>
    <row r="789" spans="1:16" ht="12.75">
      <c r="A789" s="696" t="s">
        <v>395</v>
      </c>
      <c r="B789" s="697"/>
      <c r="C789" s="697"/>
      <c r="D789" s="163" t="s">
        <v>394</v>
      </c>
      <c r="E789" s="148">
        <v>0</v>
      </c>
      <c r="F789" s="148"/>
      <c r="G789" s="404"/>
      <c r="H789" s="404"/>
      <c r="I789" s="360">
        <f t="shared" si="75"/>
        <v>0</v>
      </c>
      <c r="J789" s="360">
        <f t="shared" si="76"/>
        <v>0</v>
      </c>
      <c r="K789" s="439"/>
      <c r="L789" s="112"/>
      <c r="M789" s="112"/>
      <c r="N789" s="112"/>
      <c r="O789" s="112"/>
      <c r="P789" s="112"/>
    </row>
    <row r="790" spans="1:16" ht="12.75">
      <c r="A790" s="498"/>
      <c r="B790" s="708" t="s">
        <v>398</v>
      </c>
      <c r="C790" s="708"/>
      <c r="D790" s="156" t="s">
        <v>63</v>
      </c>
      <c r="E790" s="147">
        <f>E791</f>
        <v>1680000</v>
      </c>
      <c r="F790" s="147">
        <f>F791</f>
        <v>452000</v>
      </c>
      <c r="G790" s="406">
        <f>G791</f>
        <v>370900</v>
      </c>
      <c r="H790" s="406">
        <f>H791</f>
        <v>352433.32</v>
      </c>
      <c r="I790" s="360">
        <f t="shared" si="75"/>
        <v>18466.679999999993</v>
      </c>
      <c r="J790" s="406">
        <f t="shared" si="76"/>
        <v>81100</v>
      </c>
      <c r="K790" s="406">
        <f t="shared" si="77"/>
        <v>0.7797197345132744</v>
      </c>
      <c r="L790" s="112"/>
      <c r="M790" s="112"/>
      <c r="N790" s="112"/>
      <c r="O790" s="112"/>
      <c r="P790" s="112"/>
    </row>
    <row r="791" spans="1:16" ht="12.75">
      <c r="A791" s="668" t="s">
        <v>511</v>
      </c>
      <c r="B791" s="669"/>
      <c r="C791" s="669"/>
      <c r="D791" s="160" t="s">
        <v>253</v>
      </c>
      <c r="E791" s="148">
        <f>E792+E793</f>
        <v>1680000</v>
      </c>
      <c r="F791" s="148">
        <f>F792+F793</f>
        <v>452000</v>
      </c>
      <c r="G791" s="404">
        <f>G792+G793</f>
        <v>370900</v>
      </c>
      <c r="H791" s="404">
        <f>H792+H793</f>
        <v>352433.32</v>
      </c>
      <c r="I791" s="360">
        <f t="shared" si="75"/>
        <v>18466.679999999993</v>
      </c>
      <c r="J791" s="360">
        <f t="shared" si="76"/>
        <v>81100</v>
      </c>
      <c r="K791" s="439">
        <f t="shared" si="77"/>
        <v>0.7797197345132744</v>
      </c>
      <c r="L791" s="112"/>
      <c r="M791" s="112"/>
      <c r="N791" s="112"/>
      <c r="O791" s="112"/>
      <c r="P791" s="112"/>
    </row>
    <row r="792" spans="1:16" ht="12.75">
      <c r="A792" s="661" t="s">
        <v>268</v>
      </c>
      <c r="B792" s="662"/>
      <c r="C792" s="663"/>
      <c r="D792" s="169">
        <v>10</v>
      </c>
      <c r="E792" s="149">
        <f aca="true" t="shared" si="79" ref="E792:H793">E377</f>
        <v>850000</v>
      </c>
      <c r="F792" s="149">
        <f t="shared" si="79"/>
        <v>247000</v>
      </c>
      <c r="G792" s="401">
        <f t="shared" si="79"/>
        <v>198900</v>
      </c>
      <c r="H792" s="401">
        <f t="shared" si="79"/>
        <v>198213</v>
      </c>
      <c r="I792" s="360">
        <f t="shared" si="75"/>
        <v>687</v>
      </c>
      <c r="J792" s="360">
        <f t="shared" si="76"/>
        <v>48100</v>
      </c>
      <c r="K792" s="439">
        <f t="shared" si="77"/>
        <v>0.8024817813765183</v>
      </c>
      <c r="L792" s="112"/>
      <c r="M792" s="112"/>
      <c r="N792" s="112"/>
      <c r="O792" s="112"/>
      <c r="P792" s="112"/>
    </row>
    <row r="793" spans="1:16" ht="12.75">
      <c r="A793" s="661" t="s">
        <v>269</v>
      </c>
      <c r="B793" s="662"/>
      <c r="C793" s="663"/>
      <c r="D793" s="169">
        <v>20</v>
      </c>
      <c r="E793" s="149">
        <f t="shared" si="79"/>
        <v>830000</v>
      </c>
      <c r="F793" s="149">
        <f t="shared" si="79"/>
        <v>205000</v>
      </c>
      <c r="G793" s="401">
        <f t="shared" si="79"/>
        <v>172000</v>
      </c>
      <c r="H793" s="401">
        <f t="shared" si="79"/>
        <v>154220.32</v>
      </c>
      <c r="I793" s="360">
        <f t="shared" si="75"/>
        <v>17779.679999999993</v>
      </c>
      <c r="J793" s="360">
        <f t="shared" si="76"/>
        <v>33000</v>
      </c>
      <c r="K793" s="439">
        <f t="shared" si="77"/>
        <v>0.752294243902439</v>
      </c>
      <c r="L793" s="112"/>
      <c r="M793" s="112"/>
      <c r="N793" s="112"/>
      <c r="O793" s="112"/>
      <c r="P793" s="112"/>
    </row>
    <row r="794" spans="1:16" ht="12.75">
      <c r="A794" s="706" t="s">
        <v>260</v>
      </c>
      <c r="B794" s="707"/>
      <c r="C794" s="707"/>
      <c r="D794" s="169">
        <v>51</v>
      </c>
      <c r="E794" s="148">
        <f>E795+E797</f>
        <v>5774000</v>
      </c>
      <c r="F794" s="148">
        <f>F795+F797</f>
        <v>1111000</v>
      </c>
      <c r="G794" s="404">
        <f>G795+G797</f>
        <v>785000</v>
      </c>
      <c r="H794" s="404">
        <f>H795+H797</f>
        <v>785000</v>
      </c>
      <c r="I794" s="360">
        <f t="shared" si="75"/>
        <v>0</v>
      </c>
      <c r="J794" s="360">
        <f t="shared" si="76"/>
        <v>326000</v>
      </c>
      <c r="K794" s="439">
        <f t="shared" si="77"/>
        <v>0.7065706570657065</v>
      </c>
      <c r="L794" s="112"/>
      <c r="M794" s="112"/>
      <c r="N794" s="112"/>
      <c r="O794" s="112"/>
      <c r="P794" s="112"/>
    </row>
    <row r="795" spans="1:16" ht="12.75">
      <c r="A795" s="498"/>
      <c r="B795" s="667" t="s">
        <v>399</v>
      </c>
      <c r="C795" s="667"/>
      <c r="D795" s="165">
        <v>51</v>
      </c>
      <c r="E795" s="168">
        <f>E796</f>
        <v>1684000</v>
      </c>
      <c r="F795" s="168">
        <f>F796</f>
        <v>573000</v>
      </c>
      <c r="G795" s="405">
        <f>G796</f>
        <v>463000</v>
      </c>
      <c r="H795" s="405">
        <f>H796</f>
        <v>463000</v>
      </c>
      <c r="I795" s="360">
        <f t="shared" si="75"/>
        <v>0</v>
      </c>
      <c r="J795" s="405">
        <f t="shared" si="76"/>
        <v>110000</v>
      </c>
      <c r="K795" s="405">
        <f t="shared" si="77"/>
        <v>0.8080279232111692</v>
      </c>
      <c r="L795" s="112"/>
      <c r="M795" s="112"/>
      <c r="N795" s="112"/>
      <c r="O795" s="112"/>
      <c r="P795" s="112"/>
    </row>
    <row r="796" spans="1:16" ht="15" customHeight="1">
      <c r="A796" s="498"/>
      <c r="B796" s="702" t="s">
        <v>444</v>
      </c>
      <c r="C796" s="703"/>
      <c r="D796" s="165"/>
      <c r="E796" s="149">
        <f>E389</f>
        <v>1684000</v>
      </c>
      <c r="F796" s="149">
        <f>F389</f>
        <v>573000</v>
      </c>
      <c r="G796" s="401">
        <f>G389</f>
        <v>463000</v>
      </c>
      <c r="H796" s="401">
        <f>H389</f>
        <v>463000</v>
      </c>
      <c r="I796" s="360">
        <f t="shared" si="75"/>
        <v>0</v>
      </c>
      <c r="J796" s="360">
        <f t="shared" si="76"/>
        <v>110000</v>
      </c>
      <c r="K796" s="439">
        <f t="shared" si="77"/>
        <v>0.8080279232111692</v>
      </c>
      <c r="L796" s="112"/>
      <c r="M796" s="112"/>
      <c r="N796" s="112"/>
      <c r="O796" s="112"/>
      <c r="P796" s="112"/>
    </row>
    <row r="797" spans="1:16" ht="12.75">
      <c r="A797" s="498"/>
      <c r="B797" s="701" t="s">
        <v>400</v>
      </c>
      <c r="C797" s="701"/>
      <c r="D797" s="165">
        <v>51</v>
      </c>
      <c r="E797" s="168">
        <f>E798</f>
        <v>4090000</v>
      </c>
      <c r="F797" s="168">
        <f>F798</f>
        <v>538000</v>
      </c>
      <c r="G797" s="405">
        <f>G798</f>
        <v>322000</v>
      </c>
      <c r="H797" s="405">
        <f>H798</f>
        <v>322000</v>
      </c>
      <c r="I797" s="360">
        <f t="shared" si="75"/>
        <v>0</v>
      </c>
      <c r="J797" s="405">
        <f t="shared" si="76"/>
        <v>216000</v>
      </c>
      <c r="K797" s="405">
        <f t="shared" si="77"/>
        <v>0.5985130111524164</v>
      </c>
      <c r="L797" s="112"/>
      <c r="M797" s="112"/>
      <c r="N797" s="112"/>
      <c r="O797" s="112"/>
      <c r="P797" s="112"/>
    </row>
    <row r="798" spans="1:16" ht="15" customHeight="1">
      <c r="A798" s="498"/>
      <c r="B798" s="702" t="s">
        <v>444</v>
      </c>
      <c r="C798" s="703"/>
      <c r="D798" s="165"/>
      <c r="E798" s="149">
        <f>E399</f>
        <v>4090000</v>
      </c>
      <c r="F798" s="149">
        <f>F399</f>
        <v>538000</v>
      </c>
      <c r="G798" s="401">
        <f>G399</f>
        <v>322000</v>
      </c>
      <c r="H798" s="401">
        <f>H399</f>
        <v>322000</v>
      </c>
      <c r="I798" s="360">
        <f t="shared" si="75"/>
        <v>0</v>
      </c>
      <c r="J798" s="360">
        <f t="shared" si="76"/>
        <v>216000</v>
      </c>
      <c r="K798" s="439">
        <f t="shared" si="77"/>
        <v>0.5985130111524164</v>
      </c>
      <c r="L798" s="112"/>
      <c r="M798" s="112"/>
      <c r="N798" s="112"/>
      <c r="O798" s="112"/>
      <c r="P798" s="112"/>
    </row>
    <row r="799" spans="1:16" ht="12.75" customHeight="1">
      <c r="A799" s="500"/>
      <c r="B799" s="701" t="s">
        <v>545</v>
      </c>
      <c r="C799" s="701"/>
      <c r="D799" s="165">
        <v>59</v>
      </c>
      <c r="E799" s="166">
        <f>E801+E802</f>
        <v>4850000</v>
      </c>
      <c r="F799" s="166">
        <f>F801+F802</f>
        <v>983000</v>
      </c>
      <c r="G799" s="407">
        <f>G801+G802</f>
        <v>982260</v>
      </c>
      <c r="H799" s="407">
        <f>H801+H802</f>
        <v>982260</v>
      </c>
      <c r="I799" s="360">
        <f t="shared" si="75"/>
        <v>0</v>
      </c>
      <c r="J799" s="407">
        <f t="shared" si="76"/>
        <v>740</v>
      </c>
      <c r="K799" s="407">
        <f t="shared" si="77"/>
        <v>0.9992472024415056</v>
      </c>
      <c r="L799" s="112"/>
      <c r="M799" s="112"/>
      <c r="N799" s="112"/>
      <c r="O799" s="112"/>
      <c r="P799" s="112"/>
    </row>
    <row r="800" spans="1:16" ht="12.75">
      <c r="A800" s="681" t="s">
        <v>388</v>
      </c>
      <c r="B800" s="682"/>
      <c r="C800" s="679"/>
      <c r="D800" s="160">
        <v>59</v>
      </c>
      <c r="E800" s="170">
        <f>E799</f>
        <v>4850000</v>
      </c>
      <c r="F800" s="170">
        <f>F799</f>
        <v>983000</v>
      </c>
      <c r="G800" s="408">
        <f>G799</f>
        <v>982260</v>
      </c>
      <c r="H800" s="408">
        <f>H799</f>
        <v>982260</v>
      </c>
      <c r="I800" s="360">
        <f t="shared" si="75"/>
        <v>0</v>
      </c>
      <c r="J800" s="360">
        <f t="shared" si="76"/>
        <v>740</v>
      </c>
      <c r="K800" s="439">
        <f t="shared" si="77"/>
        <v>0.9992472024415056</v>
      </c>
      <c r="L800" s="112"/>
      <c r="M800" s="112"/>
      <c r="N800" s="112"/>
      <c r="O800" s="112"/>
      <c r="P800" s="112"/>
    </row>
    <row r="801" spans="1:16" ht="15" customHeight="1">
      <c r="A801" s="501"/>
      <c r="B801" s="704" t="s">
        <v>304</v>
      </c>
      <c r="C801" s="705"/>
      <c r="D801" s="160" t="s">
        <v>305</v>
      </c>
      <c r="E801" s="149">
        <f aca="true" t="shared" si="80" ref="E801:H802">E410</f>
        <v>920000</v>
      </c>
      <c r="F801" s="149">
        <f t="shared" si="80"/>
        <v>0</v>
      </c>
      <c r="G801" s="401">
        <f t="shared" si="80"/>
        <v>0</v>
      </c>
      <c r="H801" s="401">
        <f t="shared" si="80"/>
        <v>0</v>
      </c>
      <c r="I801" s="360">
        <f t="shared" si="75"/>
        <v>0</v>
      </c>
      <c r="J801" s="360">
        <f t="shared" si="76"/>
        <v>0</v>
      </c>
      <c r="K801" s="439"/>
      <c r="L801" s="112"/>
      <c r="M801" s="112"/>
      <c r="N801" s="112"/>
      <c r="O801" s="112"/>
      <c r="P801" s="112"/>
    </row>
    <row r="802" spans="1:16" ht="15.75" customHeight="1">
      <c r="A802" s="501"/>
      <c r="B802" s="704" t="s">
        <v>306</v>
      </c>
      <c r="C802" s="705"/>
      <c r="D802" s="160" t="s">
        <v>307</v>
      </c>
      <c r="E802" s="149">
        <f t="shared" si="80"/>
        <v>3930000</v>
      </c>
      <c r="F802" s="149">
        <f t="shared" si="80"/>
        <v>983000</v>
      </c>
      <c r="G802" s="401">
        <f t="shared" si="80"/>
        <v>982260</v>
      </c>
      <c r="H802" s="401">
        <f t="shared" si="80"/>
        <v>982260</v>
      </c>
      <c r="I802" s="360">
        <f t="shared" si="75"/>
        <v>0</v>
      </c>
      <c r="J802" s="360">
        <f t="shared" si="76"/>
        <v>740</v>
      </c>
      <c r="K802" s="439">
        <f t="shared" si="77"/>
        <v>0.9992472024415056</v>
      </c>
      <c r="L802" s="112"/>
      <c r="M802" s="112"/>
      <c r="N802" s="112"/>
      <c r="O802" s="112"/>
      <c r="P802" s="112"/>
    </row>
    <row r="803" spans="1:16" ht="16.5" customHeight="1">
      <c r="A803" s="683" t="s">
        <v>459</v>
      </c>
      <c r="B803" s="684"/>
      <c r="C803" s="685"/>
      <c r="D803" s="158" t="s">
        <v>309</v>
      </c>
      <c r="E803" s="159">
        <f>E804</f>
        <v>69893000</v>
      </c>
      <c r="F803" s="159">
        <f>F804</f>
        <v>20225000</v>
      </c>
      <c r="G803" s="403">
        <f>G804</f>
        <v>16866435</v>
      </c>
      <c r="H803" s="403">
        <f>H804+H810</f>
        <v>16711251.329999998</v>
      </c>
      <c r="I803" s="360">
        <f t="shared" si="75"/>
        <v>155183.6700000018</v>
      </c>
      <c r="J803" s="403">
        <f t="shared" si="76"/>
        <v>3358565</v>
      </c>
      <c r="K803" s="403">
        <f t="shared" si="77"/>
        <v>0.8262670620519159</v>
      </c>
      <c r="L803" s="112"/>
      <c r="M803" s="112"/>
      <c r="N803" s="112"/>
      <c r="O803" s="112"/>
      <c r="P803" s="112"/>
    </row>
    <row r="804" spans="1:16" ht="12.75">
      <c r="A804" s="659" t="s">
        <v>252</v>
      </c>
      <c r="B804" s="660"/>
      <c r="C804" s="660"/>
      <c r="D804" s="160" t="s">
        <v>253</v>
      </c>
      <c r="E804" s="148">
        <f>E805+E806+E807+E809</f>
        <v>69893000</v>
      </c>
      <c r="F804" s="148">
        <f>F805+F806+F807+F809</f>
        <v>20225000</v>
      </c>
      <c r="G804" s="404">
        <f>G805+G806+G807+G809</f>
        <v>16866435</v>
      </c>
      <c r="H804" s="404">
        <f>H805+H806+H807+H809</f>
        <v>16731969.879999999</v>
      </c>
      <c r="I804" s="360">
        <f t="shared" si="75"/>
        <v>134465.12000000104</v>
      </c>
      <c r="J804" s="360">
        <f t="shared" si="76"/>
        <v>3358565</v>
      </c>
      <c r="K804" s="439">
        <f t="shared" si="77"/>
        <v>0.8272914650185413</v>
      </c>
      <c r="L804" s="112"/>
      <c r="M804" s="112"/>
      <c r="N804" s="112"/>
      <c r="O804" s="112"/>
      <c r="P804" s="112"/>
    </row>
    <row r="805" spans="1:11" ht="12.75">
      <c r="A805" s="496" t="s">
        <v>268</v>
      </c>
      <c r="B805" s="161"/>
      <c r="C805" s="161"/>
      <c r="D805" s="160">
        <v>10</v>
      </c>
      <c r="E805" s="148">
        <f aca="true" t="shared" si="81" ref="E805:H806">E812</f>
        <v>15000000</v>
      </c>
      <c r="F805" s="148">
        <f t="shared" si="81"/>
        <v>3933000</v>
      </c>
      <c r="G805" s="404">
        <f t="shared" si="81"/>
        <v>3425000</v>
      </c>
      <c r="H805" s="404">
        <f t="shared" si="81"/>
        <v>3418121.42</v>
      </c>
      <c r="I805" s="360">
        <f t="shared" si="75"/>
        <v>6878.5800000000745</v>
      </c>
      <c r="J805" s="360">
        <f t="shared" si="76"/>
        <v>508000</v>
      </c>
      <c r="K805" s="439">
        <f t="shared" si="77"/>
        <v>0.869087571828121</v>
      </c>
    </row>
    <row r="806" spans="1:11" ht="12.75">
      <c r="A806" s="661" t="s">
        <v>269</v>
      </c>
      <c r="B806" s="662"/>
      <c r="C806" s="663"/>
      <c r="D806" s="152">
        <v>20</v>
      </c>
      <c r="E806" s="148">
        <f t="shared" si="81"/>
        <v>9900000</v>
      </c>
      <c r="F806" s="148">
        <f t="shared" si="81"/>
        <v>3101000</v>
      </c>
      <c r="G806" s="404">
        <f t="shared" si="81"/>
        <v>2100000</v>
      </c>
      <c r="H806" s="404">
        <f t="shared" si="81"/>
        <v>2052150.47</v>
      </c>
      <c r="I806" s="360">
        <f t="shared" si="75"/>
        <v>47849.53000000003</v>
      </c>
      <c r="J806" s="360">
        <f t="shared" si="76"/>
        <v>1001000</v>
      </c>
      <c r="K806" s="439">
        <f t="shared" si="77"/>
        <v>0.6617705482102547</v>
      </c>
    </row>
    <row r="807" spans="1:11" ht="16.5" customHeight="1">
      <c r="A807" s="681" t="s">
        <v>260</v>
      </c>
      <c r="B807" s="682"/>
      <c r="C807" s="679"/>
      <c r="D807" s="160" t="s">
        <v>261</v>
      </c>
      <c r="E807" s="148">
        <f>E814+E825+E828+E830</f>
        <v>44653000</v>
      </c>
      <c r="F807" s="148">
        <f>F814+F825+F828+F830</f>
        <v>13126000</v>
      </c>
      <c r="G807" s="404">
        <f>G814+G825+G828+G830</f>
        <v>11286435</v>
      </c>
      <c r="H807" s="404">
        <f>H814+H825+H828+H830</f>
        <v>11230166.03</v>
      </c>
      <c r="I807" s="360">
        <f t="shared" si="75"/>
        <v>56268.97000000067</v>
      </c>
      <c r="J807" s="360">
        <f t="shared" si="76"/>
        <v>1839565</v>
      </c>
      <c r="K807" s="439">
        <f t="shared" si="77"/>
        <v>0.8555665115038854</v>
      </c>
    </row>
    <row r="808" spans="1:11" ht="15" customHeight="1" hidden="1">
      <c r="A808" s="502"/>
      <c r="B808" s="698" t="s">
        <v>311</v>
      </c>
      <c r="C808" s="698"/>
      <c r="D808" s="160"/>
      <c r="E808" s="148">
        <f>E427</f>
        <v>44203000</v>
      </c>
      <c r="F808" s="148">
        <f>F427</f>
        <v>13000000</v>
      </c>
      <c r="G808" s="404">
        <f>G427</f>
        <v>11212164</v>
      </c>
      <c r="H808" s="404">
        <f>H427</f>
        <v>11155895.03</v>
      </c>
      <c r="I808" s="360">
        <f t="shared" si="75"/>
        <v>56268.97000000067</v>
      </c>
      <c r="J808" s="360">
        <f t="shared" si="76"/>
        <v>1787836</v>
      </c>
      <c r="K808" s="439">
        <f t="shared" si="77"/>
        <v>0.8581457715384615</v>
      </c>
    </row>
    <row r="809" spans="1:11" ht="15.75" customHeight="1">
      <c r="A809" s="664" t="s">
        <v>271</v>
      </c>
      <c r="B809" s="665"/>
      <c r="C809" s="665"/>
      <c r="D809" s="160">
        <v>57</v>
      </c>
      <c r="E809" s="148">
        <f>E817</f>
        <v>340000</v>
      </c>
      <c r="F809" s="148">
        <f>F817</f>
        <v>65000</v>
      </c>
      <c r="G809" s="404">
        <f>G817</f>
        <v>55000</v>
      </c>
      <c r="H809" s="404">
        <f>H817</f>
        <v>31531.96</v>
      </c>
      <c r="I809" s="360">
        <f t="shared" si="75"/>
        <v>23468.04</v>
      </c>
      <c r="J809" s="360">
        <f t="shared" si="76"/>
        <v>10000</v>
      </c>
      <c r="K809" s="439">
        <f t="shared" si="77"/>
        <v>0.4851070769230769</v>
      </c>
    </row>
    <row r="810" spans="1:11" ht="12.75">
      <c r="A810" s="696" t="s">
        <v>395</v>
      </c>
      <c r="B810" s="697"/>
      <c r="C810" s="697"/>
      <c r="D810" s="163" t="s">
        <v>277</v>
      </c>
      <c r="E810" s="149">
        <v>0</v>
      </c>
      <c r="F810" s="149"/>
      <c r="G810" s="401"/>
      <c r="H810" s="401">
        <f>H827</f>
        <v>-20718.55</v>
      </c>
      <c r="I810" s="360">
        <f t="shared" si="75"/>
        <v>20718.55</v>
      </c>
      <c r="J810" s="360">
        <f t="shared" si="76"/>
        <v>0</v>
      </c>
      <c r="K810" s="439"/>
    </row>
    <row r="811" spans="1:11" ht="15" customHeight="1">
      <c r="A811" s="699" t="s">
        <v>401</v>
      </c>
      <c r="B811" s="700"/>
      <c r="C811" s="700"/>
      <c r="D811" s="156" t="s">
        <v>63</v>
      </c>
      <c r="E811" s="147">
        <f>E812+E813+E814+E817+E821+E823+E824+E816</f>
        <v>69443000</v>
      </c>
      <c r="F811" s="147">
        <f>F812+F813+F814+F817+F821+F823+F824+F816</f>
        <v>20099000</v>
      </c>
      <c r="G811" s="406">
        <f>G812+G813+G814+G817+G821+G823+G824+G816</f>
        <v>16792164</v>
      </c>
      <c r="H811" s="406">
        <f>H812+H813+H814+H817+H821+H823+H824+H816</f>
        <v>16657698.879999999</v>
      </c>
      <c r="I811" s="360">
        <f t="shared" si="75"/>
        <v>134465.12000000104</v>
      </c>
      <c r="J811" s="406">
        <f t="shared" si="76"/>
        <v>3306836</v>
      </c>
      <c r="K811" s="406">
        <f t="shared" si="77"/>
        <v>0.82878247076969</v>
      </c>
    </row>
    <row r="812" spans="1:11" ht="16.5" customHeight="1">
      <c r="A812" s="661" t="s">
        <v>268</v>
      </c>
      <c r="B812" s="662"/>
      <c r="C812" s="663"/>
      <c r="D812" s="152">
        <v>10</v>
      </c>
      <c r="E812" s="149">
        <f aca="true" t="shared" si="82" ref="E812:H813">E424</f>
        <v>15000000</v>
      </c>
      <c r="F812" s="149">
        <f t="shared" si="82"/>
        <v>3933000</v>
      </c>
      <c r="G812" s="401">
        <f t="shared" si="82"/>
        <v>3425000</v>
      </c>
      <c r="H812" s="401">
        <f t="shared" si="82"/>
        <v>3418121.42</v>
      </c>
      <c r="I812" s="360">
        <f t="shared" si="75"/>
        <v>6878.5800000000745</v>
      </c>
      <c r="J812" s="360">
        <f t="shared" si="76"/>
        <v>508000</v>
      </c>
      <c r="K812" s="439">
        <f t="shared" si="77"/>
        <v>0.869087571828121</v>
      </c>
    </row>
    <row r="813" spans="1:11" ht="15.75" customHeight="1">
      <c r="A813" s="661" t="s">
        <v>269</v>
      </c>
      <c r="B813" s="662"/>
      <c r="C813" s="663"/>
      <c r="D813" s="152">
        <v>20</v>
      </c>
      <c r="E813" s="149">
        <f t="shared" si="82"/>
        <v>9900000</v>
      </c>
      <c r="F813" s="149">
        <f t="shared" si="82"/>
        <v>3101000</v>
      </c>
      <c r="G813" s="401">
        <f t="shared" si="82"/>
        <v>2100000</v>
      </c>
      <c r="H813" s="401">
        <f t="shared" si="82"/>
        <v>2052150.47</v>
      </c>
      <c r="I813" s="360">
        <f t="shared" si="75"/>
        <v>47849.53000000003</v>
      </c>
      <c r="J813" s="360">
        <f t="shared" si="76"/>
        <v>1001000</v>
      </c>
      <c r="K813" s="439">
        <f t="shared" si="77"/>
        <v>0.6617705482102547</v>
      </c>
    </row>
    <row r="814" spans="1:11" ht="15.75" customHeight="1">
      <c r="A814" s="681" t="s">
        <v>260</v>
      </c>
      <c r="B814" s="682"/>
      <c r="C814" s="679"/>
      <c r="D814" s="152">
        <v>51</v>
      </c>
      <c r="E814" s="148">
        <f>E815</f>
        <v>44203000</v>
      </c>
      <c r="F814" s="148">
        <f>F815</f>
        <v>13000000</v>
      </c>
      <c r="G814" s="404">
        <f>G815</f>
        <v>11212164</v>
      </c>
      <c r="H814" s="404">
        <f>H815</f>
        <v>11155895.03</v>
      </c>
      <c r="I814" s="360">
        <f t="shared" si="75"/>
        <v>56268.97000000067</v>
      </c>
      <c r="J814" s="360">
        <f t="shared" si="76"/>
        <v>1787836</v>
      </c>
      <c r="K814" s="439">
        <f t="shared" si="77"/>
        <v>0.8581457715384615</v>
      </c>
    </row>
    <row r="815" spans="1:11" ht="15.75" customHeight="1">
      <c r="A815" s="503"/>
      <c r="B815" s="698" t="s">
        <v>311</v>
      </c>
      <c r="C815" s="698"/>
      <c r="D815" s="171"/>
      <c r="E815" s="149">
        <f>E427</f>
        <v>44203000</v>
      </c>
      <c r="F815" s="149">
        <f>F427</f>
        <v>13000000</v>
      </c>
      <c r="G815" s="401">
        <f>G427</f>
        <v>11212164</v>
      </c>
      <c r="H815" s="401">
        <f>H427</f>
        <v>11155895.03</v>
      </c>
      <c r="I815" s="360">
        <f t="shared" si="75"/>
        <v>56268.97000000067</v>
      </c>
      <c r="J815" s="360">
        <f t="shared" si="76"/>
        <v>1787836</v>
      </c>
      <c r="K815" s="439">
        <f t="shared" si="77"/>
        <v>0.8581457715384615</v>
      </c>
    </row>
    <row r="816" spans="1:11" ht="15" customHeight="1" hidden="1">
      <c r="A816" s="503"/>
      <c r="B816" s="347"/>
      <c r="C816" s="172"/>
      <c r="D816" s="152">
        <v>56</v>
      </c>
      <c r="E816" s="149"/>
      <c r="F816" s="149"/>
      <c r="G816" s="401"/>
      <c r="H816" s="401"/>
      <c r="I816" s="360">
        <f t="shared" si="75"/>
        <v>0</v>
      </c>
      <c r="J816" s="360">
        <f t="shared" si="76"/>
        <v>0</v>
      </c>
      <c r="K816" s="439" t="e">
        <f t="shared" si="77"/>
        <v>#DIV/0!</v>
      </c>
    </row>
    <row r="817" spans="1:11" ht="17.25" customHeight="1">
      <c r="A817" s="664" t="s">
        <v>271</v>
      </c>
      <c r="B817" s="665"/>
      <c r="C817" s="665"/>
      <c r="D817" s="160">
        <v>57</v>
      </c>
      <c r="E817" s="148">
        <f>E818</f>
        <v>340000</v>
      </c>
      <c r="F817" s="148">
        <f>F818</f>
        <v>65000</v>
      </c>
      <c r="G817" s="404">
        <f>G818</f>
        <v>55000</v>
      </c>
      <c r="H817" s="404">
        <f>H818</f>
        <v>31531.96</v>
      </c>
      <c r="I817" s="360">
        <f t="shared" si="75"/>
        <v>23468.04</v>
      </c>
      <c r="J817" s="360">
        <f t="shared" si="76"/>
        <v>10000</v>
      </c>
      <c r="K817" s="439">
        <f t="shared" si="77"/>
        <v>0.4851070769230769</v>
      </c>
    </row>
    <row r="818" spans="1:11" ht="12.75" hidden="1">
      <c r="A818" s="501"/>
      <c r="B818" s="173" t="s">
        <v>313</v>
      </c>
      <c r="C818" s="174"/>
      <c r="D818" s="160" t="s">
        <v>314</v>
      </c>
      <c r="E818" s="148">
        <f>E819+E820+E822</f>
        <v>340000</v>
      </c>
      <c r="F818" s="148">
        <f>F819+F820+F822</f>
        <v>65000</v>
      </c>
      <c r="G818" s="404">
        <f>G819+G820+G822</f>
        <v>55000</v>
      </c>
      <c r="H818" s="404">
        <f>H819+H820+H822</f>
        <v>31531.96</v>
      </c>
      <c r="I818" s="360">
        <f t="shared" si="75"/>
        <v>23468.04</v>
      </c>
      <c r="J818" s="360">
        <f t="shared" si="76"/>
        <v>10000</v>
      </c>
      <c r="K818" s="439">
        <f t="shared" si="77"/>
        <v>0.4851070769230769</v>
      </c>
    </row>
    <row r="819" spans="1:11" ht="12.75">
      <c r="A819" s="502"/>
      <c r="B819" s="694" t="s">
        <v>315</v>
      </c>
      <c r="C819" s="695"/>
      <c r="D819" s="160" t="s">
        <v>292</v>
      </c>
      <c r="E819" s="149">
        <f aca="true" t="shared" si="83" ref="E819:H820">E433</f>
        <v>220000</v>
      </c>
      <c r="F819" s="149">
        <f t="shared" si="83"/>
        <v>55000</v>
      </c>
      <c r="G819" s="401">
        <f t="shared" si="83"/>
        <v>55000</v>
      </c>
      <c r="H819" s="401">
        <f t="shared" si="83"/>
        <v>31531.96</v>
      </c>
      <c r="I819" s="360">
        <f t="shared" si="75"/>
        <v>23468.04</v>
      </c>
      <c r="J819" s="360">
        <f t="shared" si="76"/>
        <v>0</v>
      </c>
      <c r="K819" s="439">
        <f t="shared" si="77"/>
        <v>0.5733083636363636</v>
      </c>
    </row>
    <row r="820" spans="1:11" ht="12.75">
      <c r="A820" s="502"/>
      <c r="B820" s="694" t="s">
        <v>316</v>
      </c>
      <c r="C820" s="695"/>
      <c r="D820" s="160" t="s">
        <v>294</v>
      </c>
      <c r="E820" s="149">
        <f t="shared" si="83"/>
        <v>120000</v>
      </c>
      <c r="F820" s="149">
        <f t="shared" si="83"/>
        <v>10000</v>
      </c>
      <c r="G820" s="401">
        <f t="shared" si="83"/>
        <v>0</v>
      </c>
      <c r="H820" s="401">
        <f t="shared" si="83"/>
        <v>0</v>
      </c>
      <c r="I820" s="360">
        <f t="shared" si="75"/>
        <v>0</v>
      </c>
      <c r="J820" s="360">
        <f t="shared" si="76"/>
        <v>10000</v>
      </c>
      <c r="K820" s="439">
        <f t="shared" si="77"/>
        <v>0</v>
      </c>
    </row>
    <row r="821" spans="1:11" ht="15" customHeight="1" hidden="1">
      <c r="A821" s="504" t="s">
        <v>301</v>
      </c>
      <c r="B821" s="162"/>
      <c r="C821" s="175"/>
      <c r="D821" s="152"/>
      <c r="E821" s="149"/>
      <c r="F821" s="149"/>
      <c r="G821" s="401"/>
      <c r="H821" s="401"/>
      <c r="I821" s="360">
        <f t="shared" si="75"/>
        <v>0</v>
      </c>
      <c r="J821" s="360">
        <f t="shared" si="76"/>
        <v>0</v>
      </c>
      <c r="K821" s="439" t="e">
        <f t="shared" si="77"/>
        <v>#DIV/0!</v>
      </c>
    </row>
    <row r="822" spans="1:11" ht="15" customHeight="1" hidden="1">
      <c r="A822" s="505"/>
      <c r="B822" s="665" t="s">
        <v>272</v>
      </c>
      <c r="C822" s="665"/>
      <c r="D822" s="152" t="s">
        <v>273</v>
      </c>
      <c r="E822" s="149"/>
      <c r="F822" s="149"/>
      <c r="G822" s="401"/>
      <c r="H822" s="401"/>
      <c r="I822" s="360">
        <f t="shared" si="75"/>
        <v>0</v>
      </c>
      <c r="J822" s="360">
        <f t="shared" si="76"/>
        <v>0</v>
      </c>
      <c r="K822" s="439" t="e">
        <f t="shared" si="77"/>
        <v>#DIV/0!</v>
      </c>
    </row>
    <row r="823" spans="1:11" ht="15" customHeight="1" hidden="1">
      <c r="A823" s="504" t="s">
        <v>301</v>
      </c>
      <c r="B823" s="162"/>
      <c r="C823" s="175"/>
      <c r="D823" s="152">
        <v>70</v>
      </c>
      <c r="E823" s="149"/>
      <c r="F823" s="149"/>
      <c r="G823" s="401"/>
      <c r="H823" s="401"/>
      <c r="I823" s="360">
        <f t="shared" si="75"/>
        <v>0</v>
      </c>
      <c r="J823" s="360">
        <f t="shared" si="76"/>
        <v>0</v>
      </c>
      <c r="K823" s="439" t="e">
        <f t="shared" si="77"/>
        <v>#DIV/0!</v>
      </c>
    </row>
    <row r="824" spans="1:11" ht="29.25" customHeight="1" hidden="1">
      <c r="A824" s="506"/>
      <c r="B824" s="176"/>
      <c r="C824" s="177" t="s">
        <v>276</v>
      </c>
      <c r="D824" s="163" t="s">
        <v>277</v>
      </c>
      <c r="E824" s="149"/>
      <c r="F824" s="149"/>
      <c r="G824" s="401"/>
      <c r="H824" s="401"/>
      <c r="I824" s="360">
        <f t="shared" si="75"/>
        <v>0</v>
      </c>
      <c r="J824" s="360">
        <f t="shared" si="76"/>
        <v>0</v>
      </c>
      <c r="K824" s="439" t="e">
        <f t="shared" si="77"/>
        <v>#DIV/0!</v>
      </c>
    </row>
    <row r="825" spans="1:11" ht="15" customHeight="1" hidden="1">
      <c r="A825" s="692" t="s">
        <v>317</v>
      </c>
      <c r="B825" s="693"/>
      <c r="C825" s="693"/>
      <c r="D825" s="152" t="s">
        <v>63</v>
      </c>
      <c r="E825" s="148">
        <f>E826</f>
        <v>0</v>
      </c>
      <c r="F825" s="148">
        <f>F826</f>
        <v>0</v>
      </c>
      <c r="G825" s="404">
        <f>G826</f>
        <v>0</v>
      </c>
      <c r="H825" s="404">
        <f>H826</f>
        <v>0</v>
      </c>
      <c r="I825" s="360">
        <f t="shared" si="75"/>
        <v>0</v>
      </c>
      <c r="J825" s="360">
        <f t="shared" si="76"/>
        <v>0</v>
      </c>
      <c r="K825" s="439" t="e">
        <f t="shared" si="77"/>
        <v>#DIV/0!</v>
      </c>
    </row>
    <row r="826" spans="1:11" ht="15" customHeight="1" hidden="1">
      <c r="A826" s="502"/>
      <c r="B826" s="154"/>
      <c r="C826" s="172" t="s">
        <v>310</v>
      </c>
      <c r="D826" s="152"/>
      <c r="E826" s="149"/>
      <c r="F826" s="149"/>
      <c r="G826" s="401"/>
      <c r="H826" s="401"/>
      <c r="I826" s="360">
        <f t="shared" si="75"/>
        <v>0</v>
      </c>
      <c r="J826" s="360">
        <f t="shared" si="76"/>
        <v>0</v>
      </c>
      <c r="K826" s="439" t="e">
        <f t="shared" si="77"/>
        <v>#DIV/0!</v>
      </c>
    </row>
    <row r="827" spans="1:11" ht="15" customHeight="1">
      <c r="A827" s="696" t="s">
        <v>395</v>
      </c>
      <c r="B827" s="697"/>
      <c r="C827" s="697"/>
      <c r="D827" s="163" t="s">
        <v>277</v>
      </c>
      <c r="E827" s="149">
        <v>0</v>
      </c>
      <c r="F827" s="149"/>
      <c r="G827" s="401"/>
      <c r="H827" s="401">
        <f>H438</f>
        <v>-20718.55</v>
      </c>
      <c r="I827" s="360">
        <f t="shared" si="75"/>
        <v>20718.55</v>
      </c>
      <c r="J827" s="360">
        <f t="shared" si="76"/>
        <v>0</v>
      </c>
      <c r="K827" s="439"/>
    </row>
    <row r="828" spans="1:11" ht="12.75">
      <c r="A828" s="692" t="s">
        <v>386</v>
      </c>
      <c r="B828" s="693"/>
      <c r="C828" s="693"/>
      <c r="D828" s="164">
        <v>51</v>
      </c>
      <c r="E828" s="166">
        <f>E829</f>
        <v>450000</v>
      </c>
      <c r="F828" s="166">
        <f>F829</f>
        <v>126000</v>
      </c>
      <c r="G828" s="407">
        <f>G829</f>
        <v>74271</v>
      </c>
      <c r="H828" s="407">
        <f>H829</f>
        <v>74271</v>
      </c>
      <c r="I828" s="360">
        <f t="shared" si="75"/>
        <v>0</v>
      </c>
      <c r="J828" s="407">
        <f t="shared" si="76"/>
        <v>51729</v>
      </c>
      <c r="K828" s="407">
        <f t="shared" si="77"/>
        <v>0.589452380952381</v>
      </c>
    </row>
    <row r="829" spans="1:11" ht="15" customHeight="1">
      <c r="A829" s="681" t="s">
        <v>260</v>
      </c>
      <c r="B829" s="682"/>
      <c r="C829" s="679"/>
      <c r="D829" s="152">
        <v>51</v>
      </c>
      <c r="E829" s="149">
        <f>E440</f>
        <v>450000</v>
      </c>
      <c r="F829" s="149">
        <f>F440</f>
        <v>126000</v>
      </c>
      <c r="G829" s="401">
        <f>G440</f>
        <v>74271</v>
      </c>
      <c r="H829" s="401">
        <f>H440</f>
        <v>74271</v>
      </c>
      <c r="I829" s="360">
        <f t="shared" si="75"/>
        <v>0</v>
      </c>
      <c r="J829" s="360">
        <f t="shared" si="76"/>
        <v>51729</v>
      </c>
      <c r="K829" s="439">
        <f t="shared" si="77"/>
        <v>0.589452380952381</v>
      </c>
    </row>
    <row r="830" spans="1:11" ht="15" customHeight="1" hidden="1">
      <c r="A830" s="692" t="s">
        <v>318</v>
      </c>
      <c r="B830" s="693"/>
      <c r="C830" s="693"/>
      <c r="D830" s="152" t="s">
        <v>63</v>
      </c>
      <c r="E830" s="148">
        <f>E831</f>
        <v>0</v>
      </c>
      <c r="F830" s="148">
        <f>F831</f>
        <v>0</v>
      </c>
      <c r="G830" s="404">
        <f>G831</f>
        <v>0</v>
      </c>
      <c r="H830" s="404">
        <f>H831</f>
        <v>0</v>
      </c>
      <c r="I830" s="360">
        <f t="shared" si="75"/>
        <v>0</v>
      </c>
      <c r="J830" s="360">
        <f t="shared" si="76"/>
        <v>0</v>
      </c>
      <c r="K830" s="439" t="e">
        <f t="shared" si="77"/>
        <v>#DIV/0!</v>
      </c>
    </row>
    <row r="831" spans="1:11" ht="15" customHeight="1" hidden="1">
      <c r="A831" s="502"/>
      <c r="B831" s="154"/>
      <c r="C831" s="172" t="s">
        <v>310</v>
      </c>
      <c r="D831" s="152"/>
      <c r="E831" s="149"/>
      <c r="F831" s="149"/>
      <c r="G831" s="401"/>
      <c r="H831" s="401"/>
      <c r="I831" s="360">
        <f t="shared" si="75"/>
        <v>0</v>
      </c>
      <c r="J831" s="360">
        <f t="shared" si="76"/>
        <v>0</v>
      </c>
      <c r="K831" s="439" t="e">
        <f t="shared" si="77"/>
        <v>#DIV/0!</v>
      </c>
    </row>
    <row r="832" spans="1:11" ht="20.25" customHeight="1">
      <c r="A832" s="686" t="s">
        <v>447</v>
      </c>
      <c r="B832" s="687"/>
      <c r="C832" s="687"/>
      <c r="D832" s="158" t="s">
        <v>319</v>
      </c>
      <c r="E832" s="159">
        <f>E833</f>
        <v>8190000</v>
      </c>
      <c r="F832" s="159">
        <f aca="true" t="shared" si="84" ref="F832:H833">F833</f>
        <v>350000</v>
      </c>
      <c r="G832" s="403">
        <f t="shared" si="84"/>
        <v>350000</v>
      </c>
      <c r="H832" s="403">
        <f t="shared" si="84"/>
        <v>0</v>
      </c>
      <c r="I832" s="360">
        <f t="shared" si="75"/>
        <v>350000</v>
      </c>
      <c r="J832" s="360">
        <f t="shared" si="76"/>
        <v>0</v>
      </c>
      <c r="K832" s="403">
        <f t="shared" si="77"/>
        <v>0</v>
      </c>
    </row>
    <row r="833" spans="1:11" ht="12.75">
      <c r="A833" s="659" t="s">
        <v>252</v>
      </c>
      <c r="B833" s="660"/>
      <c r="C833" s="660"/>
      <c r="D833" s="160" t="s">
        <v>253</v>
      </c>
      <c r="E833" s="153">
        <f>E834</f>
        <v>8190000</v>
      </c>
      <c r="F833" s="153">
        <f t="shared" si="84"/>
        <v>350000</v>
      </c>
      <c r="G833" s="402">
        <f t="shared" si="84"/>
        <v>350000</v>
      </c>
      <c r="H833" s="402">
        <f t="shared" si="84"/>
        <v>0</v>
      </c>
      <c r="I833" s="360">
        <f t="shared" si="75"/>
        <v>350000</v>
      </c>
      <c r="J833" s="360">
        <f t="shared" si="76"/>
        <v>0</v>
      </c>
      <c r="K833" s="439">
        <f t="shared" si="77"/>
        <v>0</v>
      </c>
    </row>
    <row r="834" spans="1:11" ht="12.75">
      <c r="A834" s="681" t="s">
        <v>389</v>
      </c>
      <c r="B834" s="682"/>
      <c r="C834" s="679"/>
      <c r="D834" s="152">
        <v>55</v>
      </c>
      <c r="E834" s="149">
        <f>E444</f>
        <v>8190000</v>
      </c>
      <c r="F834" s="149">
        <f>F444</f>
        <v>350000</v>
      </c>
      <c r="G834" s="401">
        <f>G444</f>
        <v>350000</v>
      </c>
      <c r="H834" s="401">
        <f>H444</f>
        <v>0</v>
      </c>
      <c r="I834" s="360">
        <f t="shared" si="75"/>
        <v>350000</v>
      </c>
      <c r="J834" s="360">
        <f t="shared" si="76"/>
        <v>0</v>
      </c>
      <c r="K834" s="439">
        <f t="shared" si="77"/>
        <v>0</v>
      </c>
    </row>
    <row r="835" spans="1:11" ht="18.75" customHeight="1">
      <c r="A835" s="686" t="s">
        <v>458</v>
      </c>
      <c r="B835" s="687"/>
      <c r="C835" s="687"/>
      <c r="D835" s="158" t="s">
        <v>320</v>
      </c>
      <c r="E835" s="159">
        <f>E836</f>
        <v>239000</v>
      </c>
      <c r="F835" s="159">
        <f aca="true" t="shared" si="85" ref="F835:H837">F836</f>
        <v>196000</v>
      </c>
      <c r="G835" s="403">
        <f t="shared" si="85"/>
        <v>178000</v>
      </c>
      <c r="H835" s="403">
        <f t="shared" si="85"/>
        <v>178000</v>
      </c>
      <c r="I835" s="360">
        <f t="shared" si="75"/>
        <v>0</v>
      </c>
      <c r="J835" s="403">
        <f t="shared" si="76"/>
        <v>18000</v>
      </c>
      <c r="K835" s="403">
        <f t="shared" si="77"/>
        <v>0.9081632653061225</v>
      </c>
    </row>
    <row r="836" spans="1:11" ht="18" customHeight="1">
      <c r="A836" s="688" t="s">
        <v>361</v>
      </c>
      <c r="B836" s="689"/>
      <c r="C836" s="689"/>
      <c r="D836" s="164">
        <v>51</v>
      </c>
      <c r="E836" s="168">
        <f>E837</f>
        <v>239000</v>
      </c>
      <c r="F836" s="168">
        <f t="shared" si="85"/>
        <v>196000</v>
      </c>
      <c r="G836" s="405">
        <f t="shared" si="85"/>
        <v>178000</v>
      </c>
      <c r="H836" s="405">
        <f t="shared" si="85"/>
        <v>178000</v>
      </c>
      <c r="I836" s="360">
        <f t="shared" si="75"/>
        <v>0</v>
      </c>
      <c r="J836" s="360">
        <f t="shared" si="76"/>
        <v>18000</v>
      </c>
      <c r="K836" s="405">
        <f t="shared" si="77"/>
        <v>0.9081632653061225</v>
      </c>
    </row>
    <row r="837" spans="1:11" ht="12.75">
      <c r="A837" s="659" t="s">
        <v>252</v>
      </c>
      <c r="B837" s="660"/>
      <c r="C837" s="660"/>
      <c r="D837" s="160" t="s">
        <v>253</v>
      </c>
      <c r="E837" s="153">
        <f>E838</f>
        <v>239000</v>
      </c>
      <c r="F837" s="153">
        <f t="shared" si="85"/>
        <v>196000</v>
      </c>
      <c r="G837" s="402">
        <f t="shared" si="85"/>
        <v>178000</v>
      </c>
      <c r="H837" s="402">
        <f t="shared" si="85"/>
        <v>178000</v>
      </c>
      <c r="I837" s="360">
        <f t="shared" si="75"/>
        <v>0</v>
      </c>
      <c r="J837" s="360">
        <f t="shared" si="76"/>
        <v>18000</v>
      </c>
      <c r="K837" s="439">
        <f t="shared" si="77"/>
        <v>0.9081632653061225</v>
      </c>
    </row>
    <row r="838" spans="1:11" ht="15" customHeight="1">
      <c r="A838" s="681" t="s">
        <v>260</v>
      </c>
      <c r="B838" s="682"/>
      <c r="C838" s="679"/>
      <c r="D838" s="152">
        <v>51</v>
      </c>
      <c r="E838" s="149">
        <f>E138</f>
        <v>239000</v>
      </c>
      <c r="F838" s="149">
        <f>F138</f>
        <v>196000</v>
      </c>
      <c r="G838" s="401">
        <f>G138</f>
        <v>178000</v>
      </c>
      <c r="H838" s="401">
        <f>H138</f>
        <v>178000</v>
      </c>
      <c r="I838" s="360">
        <f t="shared" si="75"/>
        <v>0</v>
      </c>
      <c r="J838" s="360">
        <f t="shared" si="76"/>
        <v>18000</v>
      </c>
      <c r="K838" s="439">
        <f t="shared" si="77"/>
        <v>0.9081632653061225</v>
      </c>
    </row>
    <row r="839" spans="1:11" ht="17.25" customHeight="1">
      <c r="A839" s="690" t="s">
        <v>514</v>
      </c>
      <c r="B839" s="691"/>
      <c r="C839" s="691"/>
      <c r="D839" s="158" t="s">
        <v>321</v>
      </c>
      <c r="E839" s="159">
        <f>E854+E865+E868</f>
        <v>18079000</v>
      </c>
      <c r="F839" s="159">
        <f>F854+F865+F868</f>
        <v>2519000</v>
      </c>
      <c r="G839" s="403">
        <f>G854+G865+G868</f>
        <v>2348679.5</v>
      </c>
      <c r="H839" s="403">
        <f>H854+H865+H868</f>
        <v>2337119.7</v>
      </c>
      <c r="I839" s="360">
        <f t="shared" si="75"/>
        <v>11559.799999999814</v>
      </c>
      <c r="J839" s="403">
        <f t="shared" si="76"/>
        <v>170320.5</v>
      </c>
      <c r="K839" s="403">
        <f t="shared" si="77"/>
        <v>0.9277966256450974</v>
      </c>
    </row>
    <row r="840" spans="1:11" ht="12.75">
      <c r="A840" s="659" t="s">
        <v>252</v>
      </c>
      <c r="B840" s="660"/>
      <c r="C840" s="660"/>
      <c r="D840" s="160" t="s">
        <v>253</v>
      </c>
      <c r="E840" s="148">
        <f>E841+E842+E843+E852</f>
        <v>18079000</v>
      </c>
      <c r="F840" s="148">
        <f>F841+F842+F843+F852</f>
        <v>2519000</v>
      </c>
      <c r="G840" s="404">
        <f>G841+G842+G843+G852</f>
        <v>2348679.5</v>
      </c>
      <c r="H840" s="404">
        <f>H841+H842+H843+H852</f>
        <v>2337119.7</v>
      </c>
      <c r="I840" s="360">
        <f t="shared" si="75"/>
        <v>11559.799999999814</v>
      </c>
      <c r="J840" s="360">
        <f t="shared" si="76"/>
        <v>170320.5</v>
      </c>
      <c r="K840" s="439">
        <f t="shared" si="77"/>
        <v>0.9277966256450974</v>
      </c>
    </row>
    <row r="841" spans="1:11" ht="12.75">
      <c r="A841" s="661" t="s">
        <v>269</v>
      </c>
      <c r="B841" s="662"/>
      <c r="C841" s="663"/>
      <c r="D841" s="152">
        <v>20</v>
      </c>
      <c r="E841" s="148">
        <f>E855</f>
        <v>13779000</v>
      </c>
      <c r="F841" s="148">
        <f>F855</f>
        <v>1519000</v>
      </c>
      <c r="G841" s="404">
        <f>G855</f>
        <v>1480679.5</v>
      </c>
      <c r="H841" s="404">
        <f>H855</f>
        <v>1469119.7</v>
      </c>
      <c r="I841" s="360">
        <f t="shared" si="75"/>
        <v>11559.800000000047</v>
      </c>
      <c r="J841" s="360">
        <f t="shared" si="76"/>
        <v>38320.5</v>
      </c>
      <c r="K841" s="439">
        <f t="shared" si="77"/>
        <v>0.9671624094799209</v>
      </c>
    </row>
    <row r="842" spans="1:11" ht="12.75">
      <c r="A842" s="668" t="s">
        <v>257</v>
      </c>
      <c r="B842" s="669"/>
      <c r="C842" s="669"/>
      <c r="D842" s="160" t="s">
        <v>258</v>
      </c>
      <c r="E842" s="148">
        <f>E866</f>
        <v>2300000</v>
      </c>
      <c r="F842" s="148">
        <f>F866</f>
        <v>500000</v>
      </c>
      <c r="G842" s="404">
        <f>G866</f>
        <v>493000</v>
      </c>
      <c r="H842" s="404">
        <f>H866</f>
        <v>493000</v>
      </c>
      <c r="I842" s="360">
        <f t="shared" si="75"/>
        <v>0</v>
      </c>
      <c r="J842" s="360">
        <f t="shared" si="76"/>
        <v>7000</v>
      </c>
      <c r="K842" s="439">
        <f t="shared" si="77"/>
        <v>0.986</v>
      </c>
    </row>
    <row r="843" spans="1:11" ht="12.75">
      <c r="A843" s="681" t="s">
        <v>260</v>
      </c>
      <c r="B843" s="682"/>
      <c r="C843" s="679"/>
      <c r="D843" s="160" t="s">
        <v>261</v>
      </c>
      <c r="E843" s="148">
        <f>E869</f>
        <v>2000000</v>
      </c>
      <c r="F843" s="148">
        <f>F869</f>
        <v>500000</v>
      </c>
      <c r="G843" s="404">
        <f>G869</f>
        <v>375000</v>
      </c>
      <c r="H843" s="404">
        <f>H869</f>
        <v>375000</v>
      </c>
      <c r="I843" s="360">
        <f t="shared" si="75"/>
        <v>0</v>
      </c>
      <c r="J843" s="360">
        <f t="shared" si="76"/>
        <v>125000</v>
      </c>
      <c r="K843" s="439">
        <f t="shared" si="77"/>
        <v>0.75</v>
      </c>
    </row>
    <row r="844" spans="1:11" ht="15" customHeight="1" hidden="1">
      <c r="A844" s="503"/>
      <c r="B844" s="343"/>
      <c r="C844" s="162" t="s">
        <v>274</v>
      </c>
      <c r="D844" s="160"/>
      <c r="E844" s="148"/>
      <c r="F844" s="148"/>
      <c r="G844" s="404"/>
      <c r="H844" s="404"/>
      <c r="I844" s="360">
        <f t="shared" si="75"/>
        <v>0</v>
      </c>
      <c r="J844" s="360">
        <f t="shared" si="76"/>
        <v>0</v>
      </c>
      <c r="K844" s="439" t="e">
        <f t="shared" si="77"/>
        <v>#DIV/0!</v>
      </c>
    </row>
    <row r="845" spans="1:11" ht="15" customHeight="1" hidden="1">
      <c r="A845" s="503" t="s">
        <v>327</v>
      </c>
      <c r="B845" s="150"/>
      <c r="C845" s="347"/>
      <c r="D845" s="160">
        <v>56</v>
      </c>
      <c r="E845" s="148"/>
      <c r="F845" s="148"/>
      <c r="G845" s="404"/>
      <c r="H845" s="404"/>
      <c r="I845" s="360">
        <f aca="true" t="shared" si="86" ref="I845:I908">G845-H845</f>
        <v>0</v>
      </c>
      <c r="J845" s="360">
        <f aca="true" t="shared" si="87" ref="J845:J908">F845-G845</f>
        <v>0</v>
      </c>
      <c r="K845" s="439" t="e">
        <f aca="true" t="shared" si="88" ref="K845:K908">H845/F845</f>
        <v>#DIV/0!</v>
      </c>
    </row>
    <row r="846" spans="1:11" ht="15" customHeight="1" hidden="1">
      <c r="A846" s="664" t="s">
        <v>271</v>
      </c>
      <c r="B846" s="665"/>
      <c r="C846" s="665"/>
      <c r="D846" s="152">
        <v>57</v>
      </c>
      <c r="E846" s="148">
        <f>E861</f>
        <v>0</v>
      </c>
      <c r="F846" s="148">
        <f>F861</f>
        <v>0</v>
      </c>
      <c r="G846" s="404">
        <f>G861</f>
        <v>0</v>
      </c>
      <c r="H846" s="404">
        <f>H861</f>
        <v>0</v>
      </c>
      <c r="I846" s="360">
        <f t="shared" si="86"/>
        <v>0</v>
      </c>
      <c r="J846" s="360">
        <f t="shared" si="87"/>
        <v>0</v>
      </c>
      <c r="K846" s="439" t="e">
        <f t="shared" si="88"/>
        <v>#DIV/0!</v>
      </c>
    </row>
    <row r="847" spans="1:11" ht="15" customHeight="1" hidden="1">
      <c r="A847" s="505"/>
      <c r="B847" s="665" t="s">
        <v>272</v>
      </c>
      <c r="C847" s="665"/>
      <c r="D847" s="152" t="s">
        <v>273</v>
      </c>
      <c r="E847" s="148"/>
      <c r="F847" s="148"/>
      <c r="G847" s="404"/>
      <c r="H847" s="404"/>
      <c r="I847" s="360">
        <f t="shared" si="86"/>
        <v>0</v>
      </c>
      <c r="J847" s="360">
        <f t="shared" si="87"/>
        <v>0</v>
      </c>
      <c r="K847" s="439" t="e">
        <f t="shared" si="88"/>
        <v>#DIV/0!</v>
      </c>
    </row>
    <row r="848" spans="1:11" ht="15" customHeight="1" hidden="1">
      <c r="A848" s="504" t="s">
        <v>301</v>
      </c>
      <c r="B848" s="162"/>
      <c r="C848" s="175"/>
      <c r="D848" s="152">
        <v>70</v>
      </c>
      <c r="E848" s="148" t="e">
        <f>E863+#REF!</f>
        <v>#REF!</v>
      </c>
      <c r="F848" s="148" t="e">
        <f>F863+#REF!</f>
        <v>#REF!</v>
      </c>
      <c r="G848" s="404" t="e">
        <f>G863+#REF!</f>
        <v>#REF!</v>
      </c>
      <c r="H848" s="404" t="e">
        <f>H863+#REF!</f>
        <v>#REF!</v>
      </c>
      <c r="I848" s="360" t="e">
        <f t="shared" si="86"/>
        <v>#REF!</v>
      </c>
      <c r="J848" s="360" t="e">
        <f t="shared" si="87"/>
        <v>#REF!</v>
      </c>
      <c r="K848" s="439" t="e">
        <f t="shared" si="88"/>
        <v>#REF!</v>
      </c>
    </row>
    <row r="849" spans="1:11" ht="15" customHeight="1" hidden="1">
      <c r="A849" s="504"/>
      <c r="B849" s="162"/>
      <c r="C849" s="162" t="s">
        <v>274</v>
      </c>
      <c r="D849" s="152"/>
      <c r="E849" s="149"/>
      <c r="F849" s="149"/>
      <c r="G849" s="401"/>
      <c r="H849" s="401"/>
      <c r="I849" s="360">
        <f t="shared" si="86"/>
        <v>0</v>
      </c>
      <c r="J849" s="360">
        <f t="shared" si="87"/>
        <v>0</v>
      </c>
      <c r="K849" s="439" t="e">
        <f t="shared" si="88"/>
        <v>#DIV/0!</v>
      </c>
    </row>
    <row r="850" spans="1:11" ht="15" customHeight="1" hidden="1">
      <c r="A850" s="507"/>
      <c r="B850" s="346"/>
      <c r="C850" s="157" t="s">
        <v>328</v>
      </c>
      <c r="D850" s="178" t="s">
        <v>17</v>
      </c>
      <c r="E850" s="179"/>
      <c r="F850" s="179"/>
      <c r="G850" s="409"/>
      <c r="H850" s="409"/>
      <c r="I850" s="360">
        <f t="shared" si="86"/>
        <v>0</v>
      </c>
      <c r="J850" s="360">
        <f t="shared" si="87"/>
        <v>0</v>
      </c>
      <c r="K850" s="439" t="e">
        <f t="shared" si="88"/>
        <v>#DIV/0!</v>
      </c>
    </row>
    <row r="851" spans="1:11" ht="15" customHeight="1" hidden="1">
      <c r="A851" s="496" t="s">
        <v>268</v>
      </c>
      <c r="B851" s="161"/>
      <c r="C851" s="161"/>
      <c r="D851" s="169">
        <v>10</v>
      </c>
      <c r="E851" s="149"/>
      <c r="F851" s="149"/>
      <c r="G851" s="401"/>
      <c r="H851" s="401"/>
      <c r="I851" s="360">
        <f t="shared" si="86"/>
        <v>0</v>
      </c>
      <c r="J851" s="360">
        <f t="shared" si="87"/>
        <v>0</v>
      </c>
      <c r="K851" s="439" t="e">
        <f t="shared" si="88"/>
        <v>#DIV/0!</v>
      </c>
    </row>
    <row r="852" spans="1:11" ht="15" customHeight="1" hidden="1">
      <c r="A852" s="504" t="s">
        <v>516</v>
      </c>
      <c r="B852" s="150"/>
      <c r="C852" s="335"/>
      <c r="D852" s="152">
        <v>79</v>
      </c>
      <c r="E852" s="149">
        <f>E853</f>
        <v>0</v>
      </c>
      <c r="F852" s="149">
        <f>F853</f>
        <v>0</v>
      </c>
      <c r="G852" s="401">
        <f>G853</f>
        <v>0</v>
      </c>
      <c r="H852" s="401">
        <f>H853</f>
        <v>0</v>
      </c>
      <c r="I852" s="360">
        <f t="shared" si="86"/>
        <v>0</v>
      </c>
      <c r="J852" s="360">
        <f t="shared" si="87"/>
        <v>0</v>
      </c>
      <c r="K852" s="439" t="e">
        <f t="shared" si="88"/>
        <v>#DIV/0!</v>
      </c>
    </row>
    <row r="853" spans="1:11" ht="15" customHeight="1">
      <c r="A853" s="661" t="s">
        <v>266</v>
      </c>
      <c r="B853" s="662"/>
      <c r="C853" s="663"/>
      <c r="D853" s="152">
        <v>81</v>
      </c>
      <c r="E853" s="149">
        <f>E860</f>
        <v>0</v>
      </c>
      <c r="F853" s="149">
        <f>F860</f>
        <v>0</v>
      </c>
      <c r="G853" s="401">
        <f>G860</f>
        <v>0</v>
      </c>
      <c r="H853" s="401">
        <f>H860</f>
        <v>0</v>
      </c>
      <c r="I853" s="360">
        <f t="shared" si="86"/>
        <v>0</v>
      </c>
      <c r="J853" s="360">
        <f t="shared" si="87"/>
        <v>0</v>
      </c>
      <c r="K853" s="439"/>
    </row>
    <row r="854" spans="1:11" ht="12.75">
      <c r="A854" s="507"/>
      <c r="B854" s="680" t="s">
        <v>390</v>
      </c>
      <c r="C854" s="680"/>
      <c r="D854" s="156" t="s">
        <v>63</v>
      </c>
      <c r="E854" s="168">
        <f>E855+E863+E859</f>
        <v>13779000</v>
      </c>
      <c r="F854" s="168">
        <f>F855+F863+F859</f>
        <v>1519000</v>
      </c>
      <c r="G854" s="405">
        <f>G855+G863+G859</f>
        <v>1480679.5</v>
      </c>
      <c r="H854" s="405">
        <f>H855+H863+H859</f>
        <v>1469119.7</v>
      </c>
      <c r="I854" s="360">
        <f t="shared" si="86"/>
        <v>11559.800000000047</v>
      </c>
      <c r="J854" s="405">
        <f t="shared" si="87"/>
        <v>38320.5</v>
      </c>
      <c r="K854" s="405">
        <f t="shared" si="88"/>
        <v>0.9671624094799209</v>
      </c>
    </row>
    <row r="855" spans="1:11" ht="12.75">
      <c r="A855" s="661" t="s">
        <v>269</v>
      </c>
      <c r="B855" s="662"/>
      <c r="C855" s="663"/>
      <c r="D855" s="152">
        <v>20</v>
      </c>
      <c r="E855" s="149">
        <f>E856+E857+E858</f>
        <v>13779000</v>
      </c>
      <c r="F855" s="149">
        <f>F856+F857+F858</f>
        <v>1519000</v>
      </c>
      <c r="G855" s="401">
        <f>G856+G857+G858</f>
        <v>1480679.5</v>
      </c>
      <c r="H855" s="401">
        <f>H856+H857+H858</f>
        <v>1469119.7</v>
      </c>
      <c r="I855" s="360">
        <f t="shared" si="86"/>
        <v>11559.800000000047</v>
      </c>
      <c r="J855" s="360">
        <f t="shared" si="87"/>
        <v>38320.5</v>
      </c>
      <c r="K855" s="439">
        <f t="shared" si="88"/>
        <v>0.9671624094799209</v>
      </c>
    </row>
    <row r="856" spans="1:11" ht="12.75">
      <c r="A856" s="503"/>
      <c r="B856" s="343"/>
      <c r="C856" s="151" t="s">
        <v>322</v>
      </c>
      <c r="D856" s="169"/>
      <c r="E856" s="149">
        <f aca="true" t="shared" si="89" ref="E856:H857">E475</f>
        <v>6219000</v>
      </c>
      <c r="F856" s="149">
        <f t="shared" si="89"/>
        <v>0</v>
      </c>
      <c r="G856" s="401">
        <f t="shared" si="89"/>
        <v>0</v>
      </c>
      <c r="H856" s="401">
        <f t="shared" si="89"/>
        <v>0</v>
      </c>
      <c r="I856" s="360">
        <f t="shared" si="86"/>
        <v>0</v>
      </c>
      <c r="J856" s="360">
        <f t="shared" si="87"/>
        <v>0</v>
      </c>
      <c r="K856" s="439"/>
    </row>
    <row r="857" spans="1:11" ht="12.75">
      <c r="A857" s="503"/>
      <c r="B857" s="343"/>
      <c r="C857" s="151" t="s">
        <v>323</v>
      </c>
      <c r="D857" s="169"/>
      <c r="E857" s="149">
        <f t="shared" si="89"/>
        <v>7560000</v>
      </c>
      <c r="F857" s="149">
        <f t="shared" si="89"/>
        <v>1519000</v>
      </c>
      <c r="G857" s="401">
        <f t="shared" si="89"/>
        <v>1480679.5</v>
      </c>
      <c r="H857" s="401">
        <f t="shared" si="89"/>
        <v>1469119.7</v>
      </c>
      <c r="I857" s="360">
        <f t="shared" si="86"/>
        <v>11559.800000000047</v>
      </c>
      <c r="J857" s="360">
        <f t="shared" si="87"/>
        <v>38320.5</v>
      </c>
      <c r="K857" s="439">
        <f t="shared" si="88"/>
        <v>0.9671624094799209</v>
      </c>
    </row>
    <row r="858" spans="1:11" ht="12.75" hidden="1">
      <c r="A858" s="503"/>
      <c r="B858" s="343"/>
      <c r="C858" s="151" t="s">
        <v>403</v>
      </c>
      <c r="D858" s="169"/>
      <c r="E858" s="149"/>
      <c r="F858" s="149"/>
      <c r="G858" s="401"/>
      <c r="H858" s="401"/>
      <c r="I858" s="360">
        <f t="shared" si="86"/>
        <v>0</v>
      </c>
      <c r="J858" s="360">
        <f t="shared" si="87"/>
        <v>0</v>
      </c>
      <c r="K858" s="439" t="e">
        <f t="shared" si="88"/>
        <v>#DIV/0!</v>
      </c>
    </row>
    <row r="859" spans="1:11" ht="12.75" hidden="1">
      <c r="A859" s="504" t="s">
        <v>516</v>
      </c>
      <c r="B859" s="150"/>
      <c r="C859" s="335"/>
      <c r="D859" s="152">
        <v>79</v>
      </c>
      <c r="E859" s="149">
        <f>E860</f>
        <v>0</v>
      </c>
      <c r="F859" s="149">
        <f>F860</f>
        <v>0</v>
      </c>
      <c r="G859" s="401">
        <f>G860</f>
        <v>0</v>
      </c>
      <c r="H859" s="401">
        <f>H860</f>
        <v>0</v>
      </c>
      <c r="I859" s="360">
        <f t="shared" si="86"/>
        <v>0</v>
      </c>
      <c r="J859" s="360">
        <f t="shared" si="87"/>
        <v>0</v>
      </c>
      <c r="K859" s="439" t="e">
        <f t="shared" si="88"/>
        <v>#DIV/0!</v>
      </c>
    </row>
    <row r="860" spans="1:11" ht="12.75">
      <c r="A860" s="661" t="s">
        <v>405</v>
      </c>
      <c r="B860" s="662"/>
      <c r="C860" s="663"/>
      <c r="D860" s="152">
        <v>81</v>
      </c>
      <c r="E860" s="149">
        <f>E487</f>
        <v>0</v>
      </c>
      <c r="F860" s="149">
        <f>F487</f>
        <v>0</v>
      </c>
      <c r="G860" s="401">
        <f>G487</f>
        <v>0</v>
      </c>
      <c r="H860" s="401">
        <f>H487</f>
        <v>0</v>
      </c>
      <c r="I860" s="360">
        <f t="shared" si="86"/>
        <v>0</v>
      </c>
      <c r="J860" s="360">
        <f t="shared" si="87"/>
        <v>0</v>
      </c>
      <c r="K860" s="439"/>
    </row>
    <row r="861" spans="1:11" ht="15" customHeight="1" hidden="1">
      <c r="A861" s="664" t="s">
        <v>271</v>
      </c>
      <c r="B861" s="665"/>
      <c r="C861" s="665"/>
      <c r="D861" s="152">
        <v>57</v>
      </c>
      <c r="E861" s="149"/>
      <c r="F861" s="149"/>
      <c r="G861" s="401"/>
      <c r="H861" s="401"/>
      <c r="I861" s="360">
        <f t="shared" si="86"/>
        <v>0</v>
      </c>
      <c r="J861" s="360">
        <f t="shared" si="87"/>
        <v>0</v>
      </c>
      <c r="K861" s="439" t="e">
        <f t="shared" si="88"/>
        <v>#DIV/0!</v>
      </c>
    </row>
    <row r="862" spans="1:11" ht="15" customHeight="1" hidden="1">
      <c r="A862" s="505"/>
      <c r="B862" s="665" t="s">
        <v>272</v>
      </c>
      <c r="C862" s="665"/>
      <c r="D862" s="152" t="s">
        <v>273</v>
      </c>
      <c r="E862" s="149"/>
      <c r="F862" s="149"/>
      <c r="G862" s="401"/>
      <c r="H862" s="401"/>
      <c r="I862" s="360">
        <f t="shared" si="86"/>
        <v>0</v>
      </c>
      <c r="J862" s="360">
        <f t="shared" si="87"/>
        <v>0</v>
      </c>
      <c r="K862" s="439" t="e">
        <f t="shared" si="88"/>
        <v>#DIV/0!</v>
      </c>
    </row>
    <row r="863" spans="1:11" ht="15" customHeight="1" hidden="1">
      <c r="A863" s="504" t="s">
        <v>301</v>
      </c>
      <c r="B863" s="162"/>
      <c r="C863" s="175"/>
      <c r="D863" s="169">
        <v>71</v>
      </c>
      <c r="E863" s="149"/>
      <c r="F863" s="149"/>
      <c r="G863" s="401"/>
      <c r="H863" s="401"/>
      <c r="I863" s="360">
        <f t="shared" si="86"/>
        <v>0</v>
      </c>
      <c r="J863" s="360">
        <f t="shared" si="87"/>
        <v>0</v>
      </c>
      <c r="K863" s="439" t="e">
        <f t="shared" si="88"/>
        <v>#DIV/0!</v>
      </c>
    </row>
    <row r="864" spans="1:11" ht="15" customHeight="1" hidden="1">
      <c r="A864" s="504"/>
      <c r="B864" s="162"/>
      <c r="C864" s="162" t="s">
        <v>274</v>
      </c>
      <c r="D864" s="169"/>
      <c r="E864" s="149"/>
      <c r="F864" s="149"/>
      <c r="G864" s="401"/>
      <c r="H864" s="401"/>
      <c r="I864" s="360">
        <f t="shared" si="86"/>
        <v>0</v>
      </c>
      <c r="J864" s="360">
        <f t="shared" si="87"/>
        <v>0</v>
      </c>
      <c r="K864" s="439" t="e">
        <f t="shared" si="88"/>
        <v>#DIV/0!</v>
      </c>
    </row>
    <row r="865" spans="1:11" ht="12.75">
      <c r="A865" s="507"/>
      <c r="B865" s="680" t="s">
        <v>539</v>
      </c>
      <c r="C865" s="680"/>
      <c r="D865" s="156" t="s">
        <v>63</v>
      </c>
      <c r="E865" s="147">
        <f>E866</f>
        <v>2300000</v>
      </c>
      <c r="F865" s="147">
        <f aca="true" t="shared" si="90" ref="F865:H866">F866</f>
        <v>500000</v>
      </c>
      <c r="G865" s="406">
        <f t="shared" si="90"/>
        <v>493000</v>
      </c>
      <c r="H865" s="406">
        <f t="shared" si="90"/>
        <v>493000</v>
      </c>
      <c r="I865" s="360">
        <f t="shared" si="86"/>
        <v>0</v>
      </c>
      <c r="J865" s="406">
        <f t="shared" si="87"/>
        <v>7000</v>
      </c>
      <c r="K865" s="406">
        <f t="shared" si="88"/>
        <v>0.986</v>
      </c>
    </row>
    <row r="866" spans="1:11" ht="12.75">
      <c r="A866" s="668" t="s">
        <v>257</v>
      </c>
      <c r="B866" s="669"/>
      <c r="C866" s="669"/>
      <c r="D866" s="160" t="s">
        <v>258</v>
      </c>
      <c r="E866" s="148">
        <f>E867</f>
        <v>2300000</v>
      </c>
      <c r="F866" s="148">
        <f t="shared" si="90"/>
        <v>500000</v>
      </c>
      <c r="G866" s="404">
        <f t="shared" si="90"/>
        <v>493000</v>
      </c>
      <c r="H866" s="404">
        <f t="shared" si="90"/>
        <v>493000</v>
      </c>
      <c r="I866" s="360">
        <f t="shared" si="86"/>
        <v>0</v>
      </c>
      <c r="J866" s="360">
        <f t="shared" si="87"/>
        <v>7000</v>
      </c>
      <c r="K866" s="439">
        <f t="shared" si="88"/>
        <v>0.986</v>
      </c>
    </row>
    <row r="867" spans="1:11" ht="12.75">
      <c r="A867" s="501"/>
      <c r="B867" s="678" t="s">
        <v>325</v>
      </c>
      <c r="C867" s="679"/>
      <c r="D867" s="160" t="s">
        <v>326</v>
      </c>
      <c r="E867" s="149">
        <f>E492</f>
        <v>2300000</v>
      </c>
      <c r="F867" s="149">
        <f>F492</f>
        <v>500000</v>
      </c>
      <c r="G867" s="401">
        <f>G492</f>
        <v>493000</v>
      </c>
      <c r="H867" s="401">
        <f>H492</f>
        <v>493000</v>
      </c>
      <c r="I867" s="360">
        <f t="shared" si="86"/>
        <v>0</v>
      </c>
      <c r="J867" s="360">
        <f t="shared" si="87"/>
        <v>7000</v>
      </c>
      <c r="K867" s="439">
        <f t="shared" si="88"/>
        <v>0.986</v>
      </c>
    </row>
    <row r="868" spans="1:11" ht="12.75">
      <c r="A868" s="498"/>
      <c r="B868" s="680" t="s">
        <v>404</v>
      </c>
      <c r="C868" s="680"/>
      <c r="D868" s="156" t="s">
        <v>63</v>
      </c>
      <c r="E868" s="147">
        <f>E869</f>
        <v>2000000</v>
      </c>
      <c r="F868" s="147">
        <f>F869</f>
        <v>500000</v>
      </c>
      <c r="G868" s="406">
        <f>G869</f>
        <v>375000</v>
      </c>
      <c r="H868" s="406">
        <f>H869</f>
        <v>375000</v>
      </c>
      <c r="I868" s="360">
        <f t="shared" si="86"/>
        <v>0</v>
      </c>
      <c r="J868" s="406">
        <f t="shared" si="87"/>
        <v>125000</v>
      </c>
      <c r="K868" s="406">
        <f t="shared" si="88"/>
        <v>0.75</v>
      </c>
    </row>
    <row r="869" spans="1:11" ht="12.75">
      <c r="A869" s="681" t="s">
        <v>260</v>
      </c>
      <c r="B869" s="682"/>
      <c r="C869" s="679"/>
      <c r="D869" s="152">
        <v>51</v>
      </c>
      <c r="E869" s="149">
        <f>E494</f>
        <v>2000000</v>
      </c>
      <c r="F869" s="149">
        <f>F494</f>
        <v>500000</v>
      </c>
      <c r="G869" s="401">
        <f>G494</f>
        <v>375000</v>
      </c>
      <c r="H869" s="401">
        <f>H494</f>
        <v>375000</v>
      </c>
      <c r="I869" s="360">
        <f t="shared" si="86"/>
        <v>0</v>
      </c>
      <c r="J869" s="360">
        <f t="shared" si="87"/>
        <v>125000</v>
      </c>
      <c r="K869" s="439">
        <f t="shared" si="88"/>
        <v>0.75</v>
      </c>
    </row>
    <row r="870" spans="1:11" ht="17.25" customHeight="1">
      <c r="A870" s="683" t="s">
        <v>445</v>
      </c>
      <c r="B870" s="684"/>
      <c r="C870" s="685"/>
      <c r="D870" s="158" t="s">
        <v>330</v>
      </c>
      <c r="E870" s="159">
        <f>E871</f>
        <v>91000</v>
      </c>
      <c r="F870" s="159">
        <f aca="true" t="shared" si="91" ref="F870:H871">F871</f>
        <v>91000</v>
      </c>
      <c r="G870" s="403">
        <f t="shared" si="91"/>
        <v>91000</v>
      </c>
      <c r="H870" s="403">
        <f t="shared" si="91"/>
        <v>84838.63</v>
      </c>
      <c r="I870" s="360">
        <f t="shared" si="86"/>
        <v>6161.369999999995</v>
      </c>
      <c r="J870" s="403">
        <f t="shared" si="87"/>
        <v>0</v>
      </c>
      <c r="K870" s="403">
        <f t="shared" si="88"/>
        <v>0.9322926373626375</v>
      </c>
    </row>
    <row r="871" spans="1:11" ht="13.5" customHeight="1">
      <c r="A871" s="498"/>
      <c r="B871" s="680" t="s">
        <v>538</v>
      </c>
      <c r="C871" s="680"/>
      <c r="D871" s="156" t="s">
        <v>63</v>
      </c>
      <c r="E871" s="168">
        <f>E872</f>
        <v>91000</v>
      </c>
      <c r="F871" s="168">
        <f t="shared" si="91"/>
        <v>91000</v>
      </c>
      <c r="G871" s="405">
        <f t="shared" si="91"/>
        <v>91000</v>
      </c>
      <c r="H871" s="405">
        <f t="shared" si="91"/>
        <v>84838.63</v>
      </c>
      <c r="I871" s="360">
        <f t="shared" si="86"/>
        <v>6161.369999999995</v>
      </c>
      <c r="J871" s="405">
        <f t="shared" si="87"/>
        <v>0</v>
      </c>
      <c r="K871" s="405">
        <f t="shared" si="88"/>
        <v>0.9322926373626375</v>
      </c>
    </row>
    <row r="872" spans="1:11" ht="15" customHeight="1">
      <c r="A872" s="659" t="s">
        <v>252</v>
      </c>
      <c r="B872" s="660"/>
      <c r="C872" s="660"/>
      <c r="D872" s="160" t="s">
        <v>253</v>
      </c>
      <c r="E872" s="149">
        <f>E874</f>
        <v>91000</v>
      </c>
      <c r="F872" s="149">
        <f>F874</f>
        <v>91000</v>
      </c>
      <c r="G872" s="401">
        <f>G874</f>
        <v>91000</v>
      </c>
      <c r="H872" s="401">
        <f>H874</f>
        <v>84838.63</v>
      </c>
      <c r="I872" s="360">
        <f t="shared" si="86"/>
        <v>6161.369999999995</v>
      </c>
      <c r="J872" s="360">
        <f t="shared" si="87"/>
        <v>0</v>
      </c>
      <c r="K872" s="439">
        <f t="shared" si="88"/>
        <v>0.9322926373626375</v>
      </c>
    </row>
    <row r="873" spans="1:11" ht="11.25" customHeight="1">
      <c r="A873" s="661" t="s">
        <v>269</v>
      </c>
      <c r="B873" s="662"/>
      <c r="C873" s="663"/>
      <c r="D873" s="152">
        <v>20</v>
      </c>
      <c r="E873" s="149">
        <f>E498</f>
        <v>91000</v>
      </c>
      <c r="F873" s="149">
        <f>F498</f>
        <v>91000</v>
      </c>
      <c r="G873" s="401">
        <f>G498</f>
        <v>91000</v>
      </c>
      <c r="H873" s="401">
        <f>H498</f>
        <v>84838.63</v>
      </c>
      <c r="I873" s="360">
        <f t="shared" si="86"/>
        <v>6161.369999999995</v>
      </c>
      <c r="J873" s="360">
        <f t="shared" si="87"/>
        <v>0</v>
      </c>
      <c r="K873" s="439">
        <f t="shared" si="88"/>
        <v>0.9322926373626375</v>
      </c>
    </row>
    <row r="874" spans="1:11" ht="12.75" hidden="1">
      <c r="A874" s="503" t="s">
        <v>389</v>
      </c>
      <c r="B874" s="343"/>
      <c r="C874" s="162"/>
      <c r="D874" s="164">
        <v>55</v>
      </c>
      <c r="E874" s="149">
        <f>E498</f>
        <v>91000</v>
      </c>
      <c r="F874" s="149">
        <f>F498</f>
        <v>91000</v>
      </c>
      <c r="G874" s="401">
        <f>G498</f>
        <v>91000</v>
      </c>
      <c r="H874" s="401">
        <f>H498</f>
        <v>84838.63</v>
      </c>
      <c r="I874" s="360">
        <f t="shared" si="86"/>
        <v>6161.369999999995</v>
      </c>
      <c r="J874" s="360">
        <f t="shared" si="87"/>
        <v>0</v>
      </c>
      <c r="K874" s="439">
        <f t="shared" si="88"/>
        <v>0.9322926373626375</v>
      </c>
    </row>
    <row r="875" spans="1:11" ht="15" customHeight="1" hidden="1">
      <c r="A875" s="664" t="s">
        <v>301</v>
      </c>
      <c r="B875" s="665"/>
      <c r="C875" s="665"/>
      <c r="D875" s="152">
        <v>70</v>
      </c>
      <c r="E875" s="149"/>
      <c r="F875" s="149"/>
      <c r="G875" s="401"/>
      <c r="H875" s="401"/>
      <c r="I875" s="360">
        <f t="shared" si="86"/>
        <v>0</v>
      </c>
      <c r="J875" s="360">
        <f t="shared" si="87"/>
        <v>0</v>
      </c>
      <c r="K875" s="439" t="e">
        <f t="shared" si="88"/>
        <v>#DIV/0!</v>
      </c>
    </row>
    <row r="876" spans="1:11" ht="15" customHeight="1" hidden="1">
      <c r="A876" s="666" t="s">
        <v>331</v>
      </c>
      <c r="B876" s="667"/>
      <c r="C876" s="667"/>
      <c r="D876" s="156" t="s">
        <v>17</v>
      </c>
      <c r="E876" s="180"/>
      <c r="F876" s="180"/>
      <c r="G876" s="410"/>
      <c r="H876" s="410"/>
      <c r="I876" s="360">
        <f t="shared" si="86"/>
        <v>0</v>
      </c>
      <c r="J876" s="360">
        <f t="shared" si="87"/>
        <v>0</v>
      </c>
      <c r="K876" s="439" t="e">
        <f t="shared" si="88"/>
        <v>#DIV/0!</v>
      </c>
    </row>
    <row r="877" spans="1:11" ht="15" customHeight="1" hidden="1">
      <c r="A877" s="668" t="s">
        <v>265</v>
      </c>
      <c r="B877" s="669"/>
      <c r="C877" s="669"/>
      <c r="D877" s="152">
        <v>59</v>
      </c>
      <c r="E877" s="149"/>
      <c r="F877" s="149"/>
      <c r="G877" s="401"/>
      <c r="H877" s="401"/>
      <c r="I877" s="360">
        <f t="shared" si="86"/>
        <v>0</v>
      </c>
      <c r="J877" s="360">
        <f t="shared" si="87"/>
        <v>0</v>
      </c>
      <c r="K877" s="439" t="e">
        <f t="shared" si="88"/>
        <v>#DIV/0!</v>
      </c>
    </row>
    <row r="878" spans="1:11" ht="15" customHeight="1">
      <c r="A878" s="670" t="s">
        <v>406</v>
      </c>
      <c r="B878" s="671"/>
      <c r="C878" s="672"/>
      <c r="D878" s="262">
        <v>96.02</v>
      </c>
      <c r="E878" s="148">
        <f>E879-E880</f>
        <v>0</v>
      </c>
      <c r="F878" s="148">
        <f>F879-F880</f>
        <v>0</v>
      </c>
      <c r="G878" s="404">
        <f>G879-G880</f>
        <v>0</v>
      </c>
      <c r="H878" s="404">
        <f>H879-H880</f>
        <v>9837950.159999996</v>
      </c>
      <c r="I878" s="360">
        <f t="shared" si="86"/>
        <v>-9837950.159999996</v>
      </c>
      <c r="J878" s="360">
        <f t="shared" si="87"/>
        <v>0</v>
      </c>
      <c r="K878" s="439"/>
    </row>
    <row r="879" spans="1:11" ht="12.75" customHeight="1">
      <c r="A879" s="508" t="s">
        <v>332</v>
      </c>
      <c r="B879" s="162"/>
      <c r="C879" s="162"/>
      <c r="D879" s="152" t="s">
        <v>333</v>
      </c>
      <c r="E879" s="148"/>
      <c r="F879" s="148"/>
      <c r="G879" s="404"/>
      <c r="H879" s="404">
        <f>H521-H671</f>
        <v>9837950.159999996</v>
      </c>
      <c r="I879" s="360">
        <f t="shared" si="86"/>
        <v>-9837950.159999996</v>
      </c>
      <c r="J879" s="360">
        <f t="shared" si="87"/>
        <v>0</v>
      </c>
      <c r="K879" s="439"/>
    </row>
    <row r="880" spans="1:11" ht="12" customHeight="1">
      <c r="A880" s="508" t="s">
        <v>334</v>
      </c>
      <c r="B880" s="162"/>
      <c r="C880" s="162"/>
      <c r="D880" s="152" t="s">
        <v>335</v>
      </c>
      <c r="E880" s="149">
        <f>E671-E521</f>
        <v>0</v>
      </c>
      <c r="F880" s="149">
        <f>F671-F521</f>
        <v>0</v>
      </c>
      <c r="G880" s="401"/>
      <c r="H880" s="401"/>
      <c r="I880" s="360">
        <f t="shared" si="86"/>
        <v>0</v>
      </c>
      <c r="J880" s="360">
        <f t="shared" si="87"/>
        <v>0</v>
      </c>
      <c r="K880" s="439"/>
    </row>
    <row r="881" spans="1:11" s="146" customFormat="1" ht="27" customHeight="1">
      <c r="A881" s="673" t="s">
        <v>340</v>
      </c>
      <c r="B881" s="674"/>
      <c r="C881" s="675"/>
      <c r="D881" s="181" t="s">
        <v>1</v>
      </c>
      <c r="E881" s="182">
        <f>E882+E975+E906+E958+E1000+E1015</f>
        <v>75518000</v>
      </c>
      <c r="F881" s="182">
        <f>F882+F975+F906+F958+F1000+F1015</f>
        <v>9279000</v>
      </c>
      <c r="G881" s="411">
        <f>G882+G975+G906+G958+G1000+G1015</f>
        <v>2911111.5999999996</v>
      </c>
      <c r="H881" s="411">
        <f>H882+H975+H906+H958+H1000+H1015</f>
        <v>2911111.5999999996</v>
      </c>
      <c r="I881" s="360">
        <f t="shared" si="86"/>
        <v>0</v>
      </c>
      <c r="J881" s="411">
        <f t="shared" si="87"/>
        <v>6367888.4</v>
      </c>
      <c r="K881" s="411">
        <f t="shared" si="88"/>
        <v>0.31373117792865607</v>
      </c>
    </row>
    <row r="882" spans="1:11" ht="15" customHeight="1">
      <c r="A882" s="676" t="s">
        <v>2</v>
      </c>
      <c r="B882" s="677"/>
      <c r="C882" s="677"/>
      <c r="D882" s="275" t="s">
        <v>3</v>
      </c>
      <c r="E882" s="183">
        <f>E883-E906+E962-E958+E974</f>
        <v>0</v>
      </c>
      <c r="F882" s="183">
        <f>F883-F906+F962-F958+F974</f>
        <v>0</v>
      </c>
      <c r="G882" s="412">
        <f>G883-G906+G962-G958+G974</f>
        <v>104595.84</v>
      </c>
      <c r="H882" s="412">
        <f>H883-H906+H962-H958+H974</f>
        <v>104595.84</v>
      </c>
      <c r="I882" s="360">
        <f t="shared" si="86"/>
        <v>0</v>
      </c>
      <c r="J882" s="412">
        <f t="shared" si="87"/>
        <v>-104595.84</v>
      </c>
      <c r="K882" s="412"/>
    </row>
    <row r="883" spans="1:11" ht="12.75">
      <c r="A883" s="640" t="s">
        <v>4</v>
      </c>
      <c r="B883" s="641"/>
      <c r="C883" s="641"/>
      <c r="D883" s="185" t="s">
        <v>5</v>
      </c>
      <c r="E883" s="184">
        <f>E884+E928</f>
        <v>28356000</v>
      </c>
      <c r="F883" s="184">
        <f>F884+F928</f>
        <v>1194000</v>
      </c>
      <c r="G883" s="413">
        <f>G884+G928</f>
        <v>709957.84</v>
      </c>
      <c r="H883" s="413">
        <f>H884+H928</f>
        <v>709957.84</v>
      </c>
      <c r="I883" s="360">
        <f t="shared" si="86"/>
        <v>0</v>
      </c>
      <c r="J883" s="360">
        <f t="shared" si="87"/>
        <v>484042.16000000003</v>
      </c>
      <c r="K883" s="439">
        <f t="shared" si="88"/>
        <v>0.5946045561139028</v>
      </c>
    </row>
    <row r="884" spans="1:11" ht="15" customHeight="1" hidden="1">
      <c r="A884" s="509" t="s">
        <v>6</v>
      </c>
      <c r="B884" s="187"/>
      <c r="C884" s="187"/>
      <c r="D884" s="185" t="s">
        <v>7</v>
      </c>
      <c r="E884" s="184">
        <f>E885+E896+E905+E925+E899</f>
        <v>0</v>
      </c>
      <c r="F884" s="184">
        <f>F885+F896+F905+F925+F899</f>
        <v>0</v>
      </c>
      <c r="G884" s="413">
        <f>G885+G896+G905+G925+G899</f>
        <v>0</v>
      </c>
      <c r="H884" s="413">
        <f>H885+H896+H905+H925+H899</f>
        <v>0</v>
      </c>
      <c r="I884" s="360">
        <f t="shared" si="86"/>
        <v>0</v>
      </c>
      <c r="J884" s="360">
        <f t="shared" si="87"/>
        <v>0</v>
      </c>
      <c r="K884" s="439" t="e">
        <f t="shared" si="88"/>
        <v>#DIV/0!</v>
      </c>
    </row>
    <row r="885" spans="1:11" ht="15" customHeight="1" hidden="1">
      <c r="A885" s="509" t="s">
        <v>8</v>
      </c>
      <c r="B885" s="187"/>
      <c r="C885" s="187"/>
      <c r="D885" s="185" t="s">
        <v>9</v>
      </c>
      <c r="E885" s="184">
        <f>E886+E889+E893</f>
        <v>0</v>
      </c>
      <c r="F885" s="184">
        <f>F886+F889+F893</f>
        <v>0</v>
      </c>
      <c r="G885" s="413">
        <f>G886+G889+G893</f>
        <v>0</v>
      </c>
      <c r="H885" s="413">
        <f>H886+H889+H893</f>
        <v>0</v>
      </c>
      <c r="I885" s="360">
        <f t="shared" si="86"/>
        <v>0</v>
      </c>
      <c r="J885" s="360">
        <f t="shared" si="87"/>
        <v>0</v>
      </c>
      <c r="K885" s="439" t="e">
        <f t="shared" si="88"/>
        <v>#DIV/0!</v>
      </c>
    </row>
    <row r="886" spans="1:11" ht="15" customHeight="1" hidden="1">
      <c r="A886" s="657" t="s">
        <v>10</v>
      </c>
      <c r="B886" s="658"/>
      <c r="C886" s="658"/>
      <c r="D886" s="188" t="s">
        <v>11</v>
      </c>
      <c r="E886" s="184">
        <f>E887</f>
        <v>0</v>
      </c>
      <c r="F886" s="184">
        <f aca="true" t="shared" si="92" ref="F886:H887">F887</f>
        <v>0</v>
      </c>
      <c r="G886" s="413">
        <f t="shared" si="92"/>
        <v>0</v>
      </c>
      <c r="H886" s="413">
        <f t="shared" si="92"/>
        <v>0</v>
      </c>
      <c r="I886" s="360">
        <f t="shared" si="86"/>
        <v>0</v>
      </c>
      <c r="J886" s="360">
        <f t="shared" si="87"/>
        <v>0</v>
      </c>
      <c r="K886" s="439" t="e">
        <f t="shared" si="88"/>
        <v>#DIV/0!</v>
      </c>
    </row>
    <row r="887" spans="1:11" ht="15" customHeight="1" hidden="1">
      <c r="A887" s="510" t="s">
        <v>12</v>
      </c>
      <c r="B887" s="189"/>
      <c r="C887" s="187"/>
      <c r="D887" s="190" t="s">
        <v>13</v>
      </c>
      <c r="E887" s="184">
        <f>E888</f>
        <v>0</v>
      </c>
      <c r="F887" s="184">
        <f t="shared" si="92"/>
        <v>0</v>
      </c>
      <c r="G887" s="413">
        <f t="shared" si="92"/>
        <v>0</v>
      </c>
      <c r="H887" s="413">
        <f t="shared" si="92"/>
        <v>0</v>
      </c>
      <c r="I887" s="360">
        <f t="shared" si="86"/>
        <v>0</v>
      </c>
      <c r="J887" s="360">
        <f t="shared" si="87"/>
        <v>0</v>
      </c>
      <c r="K887" s="439" t="e">
        <f t="shared" si="88"/>
        <v>#DIV/0!</v>
      </c>
    </row>
    <row r="888" spans="1:11" ht="15" customHeight="1" hidden="1">
      <c r="A888" s="510"/>
      <c r="B888" s="187" t="s">
        <v>14</v>
      </c>
      <c r="C888" s="189"/>
      <c r="D888" s="190" t="s">
        <v>15</v>
      </c>
      <c r="E888" s="191"/>
      <c r="F888" s="191"/>
      <c r="G888" s="414"/>
      <c r="H888" s="414"/>
      <c r="I888" s="360">
        <f t="shared" si="86"/>
        <v>0</v>
      </c>
      <c r="J888" s="360">
        <f t="shared" si="87"/>
        <v>0</v>
      </c>
      <c r="K888" s="439" t="e">
        <f t="shared" si="88"/>
        <v>#DIV/0!</v>
      </c>
    </row>
    <row r="889" spans="1:11" ht="15" customHeight="1" hidden="1">
      <c r="A889" s="657" t="s">
        <v>18</v>
      </c>
      <c r="B889" s="658"/>
      <c r="C889" s="658"/>
      <c r="D889" s="188" t="s">
        <v>19</v>
      </c>
      <c r="E889" s="184">
        <f>E890</f>
        <v>0</v>
      </c>
      <c r="F889" s="184">
        <f>F890</f>
        <v>0</v>
      </c>
      <c r="G889" s="413">
        <f>G890</f>
        <v>0</v>
      </c>
      <c r="H889" s="413">
        <f>H890</f>
        <v>0</v>
      </c>
      <c r="I889" s="360">
        <f t="shared" si="86"/>
        <v>0</v>
      </c>
      <c r="J889" s="360">
        <f t="shared" si="87"/>
        <v>0</v>
      </c>
      <c r="K889" s="439" t="e">
        <f t="shared" si="88"/>
        <v>#DIV/0!</v>
      </c>
    </row>
    <row r="890" spans="1:11" ht="15" customHeight="1" hidden="1">
      <c r="A890" s="509" t="s">
        <v>20</v>
      </c>
      <c r="B890" s="189"/>
      <c r="C890" s="192"/>
      <c r="D890" s="190" t="s">
        <v>21</v>
      </c>
      <c r="E890" s="184">
        <f>E891+E892</f>
        <v>0</v>
      </c>
      <c r="F890" s="184">
        <f>F891+F892</f>
        <v>0</v>
      </c>
      <c r="G890" s="413">
        <f>G891+G892</f>
        <v>0</v>
      </c>
      <c r="H890" s="413">
        <f>H891+H892</f>
        <v>0</v>
      </c>
      <c r="I890" s="360">
        <f t="shared" si="86"/>
        <v>0</v>
      </c>
      <c r="J890" s="360">
        <f t="shared" si="87"/>
        <v>0</v>
      </c>
      <c r="K890" s="439" t="e">
        <f t="shared" si="88"/>
        <v>#DIV/0!</v>
      </c>
    </row>
    <row r="891" spans="1:11" ht="15" customHeight="1" hidden="1">
      <c r="A891" s="511">
        <v>0.13</v>
      </c>
      <c r="B891" s="193" t="s">
        <v>22</v>
      </c>
      <c r="C891" s="189"/>
      <c r="D891" s="190" t="s">
        <v>23</v>
      </c>
      <c r="E891" s="191"/>
      <c r="F891" s="191"/>
      <c r="G891" s="414"/>
      <c r="H891" s="414"/>
      <c r="I891" s="360">
        <f t="shared" si="86"/>
        <v>0</v>
      </c>
      <c r="J891" s="360">
        <f t="shared" si="87"/>
        <v>0</v>
      </c>
      <c r="K891" s="439" t="e">
        <f t="shared" si="88"/>
        <v>#DIV/0!</v>
      </c>
    </row>
    <row r="892" spans="1:11" ht="15" customHeight="1" hidden="1">
      <c r="A892" s="511">
        <v>0.22</v>
      </c>
      <c r="B892" s="637" t="s">
        <v>24</v>
      </c>
      <c r="C892" s="637"/>
      <c r="D892" s="190" t="s">
        <v>25</v>
      </c>
      <c r="E892" s="191"/>
      <c r="F892" s="191"/>
      <c r="G892" s="414"/>
      <c r="H892" s="414"/>
      <c r="I892" s="360">
        <f t="shared" si="86"/>
        <v>0</v>
      </c>
      <c r="J892" s="360">
        <f t="shared" si="87"/>
        <v>0</v>
      </c>
      <c r="K892" s="439" t="e">
        <f t="shared" si="88"/>
        <v>#DIV/0!</v>
      </c>
    </row>
    <row r="893" spans="1:11" ht="15" customHeight="1" hidden="1">
      <c r="A893" s="509" t="s">
        <v>26</v>
      </c>
      <c r="B893" s="187"/>
      <c r="C893" s="192"/>
      <c r="D893" s="6" t="s">
        <v>27</v>
      </c>
      <c r="E893" s="184">
        <f>E894</f>
        <v>0</v>
      </c>
      <c r="F893" s="184">
        <f aca="true" t="shared" si="93" ref="F893:H894">F894</f>
        <v>0</v>
      </c>
      <c r="G893" s="413">
        <f t="shared" si="93"/>
        <v>0</v>
      </c>
      <c r="H893" s="413">
        <f t="shared" si="93"/>
        <v>0</v>
      </c>
      <c r="I893" s="360">
        <f t="shared" si="86"/>
        <v>0</v>
      </c>
      <c r="J893" s="360">
        <f t="shared" si="87"/>
        <v>0</v>
      </c>
      <c r="K893" s="439" t="e">
        <f t="shared" si="88"/>
        <v>#DIV/0!</v>
      </c>
    </row>
    <row r="894" spans="1:11" ht="15" customHeight="1" hidden="1">
      <c r="A894" s="510" t="s">
        <v>28</v>
      </c>
      <c r="B894" s="189"/>
      <c r="C894" s="187"/>
      <c r="D894" s="190" t="s">
        <v>29</v>
      </c>
      <c r="E894" s="184">
        <f>E895</f>
        <v>0</v>
      </c>
      <c r="F894" s="184">
        <f t="shared" si="93"/>
        <v>0</v>
      </c>
      <c r="G894" s="413">
        <f t="shared" si="93"/>
        <v>0</v>
      </c>
      <c r="H894" s="413">
        <f t="shared" si="93"/>
        <v>0</v>
      </c>
      <c r="I894" s="360">
        <f t="shared" si="86"/>
        <v>0</v>
      </c>
      <c r="J894" s="360">
        <f t="shared" si="87"/>
        <v>0</v>
      </c>
      <c r="K894" s="439" t="e">
        <f t="shared" si="88"/>
        <v>#DIV/0!</v>
      </c>
    </row>
    <row r="895" spans="1:11" ht="15" customHeight="1" hidden="1">
      <c r="A895" s="509"/>
      <c r="B895" s="193" t="s">
        <v>30</v>
      </c>
      <c r="C895" s="189"/>
      <c r="D895" s="190" t="s">
        <v>31</v>
      </c>
      <c r="E895" s="191"/>
      <c r="F895" s="191"/>
      <c r="G895" s="414"/>
      <c r="H895" s="414"/>
      <c r="I895" s="360">
        <f t="shared" si="86"/>
        <v>0</v>
      </c>
      <c r="J895" s="360">
        <f t="shared" si="87"/>
        <v>0</v>
      </c>
      <c r="K895" s="439" t="e">
        <f t="shared" si="88"/>
        <v>#DIV/0!</v>
      </c>
    </row>
    <row r="896" spans="1:11" ht="15" customHeight="1" hidden="1">
      <c r="A896" s="509" t="s">
        <v>32</v>
      </c>
      <c r="B896" s="192"/>
      <c r="C896" s="187"/>
      <c r="D896" s="6" t="s">
        <v>33</v>
      </c>
      <c r="E896" s="191"/>
      <c r="F896" s="191"/>
      <c r="G896" s="414"/>
      <c r="H896" s="414"/>
      <c r="I896" s="360">
        <f t="shared" si="86"/>
        <v>0</v>
      </c>
      <c r="J896" s="360">
        <f t="shared" si="87"/>
        <v>0</v>
      </c>
      <c r="K896" s="439" t="e">
        <f t="shared" si="88"/>
        <v>#DIV/0!</v>
      </c>
    </row>
    <row r="897" spans="1:11" ht="15" customHeight="1" hidden="1">
      <c r="A897" s="509" t="s">
        <v>34</v>
      </c>
      <c r="B897" s="189"/>
      <c r="C897" s="186"/>
      <c r="D897" s="190" t="s">
        <v>35</v>
      </c>
      <c r="E897" s="191"/>
      <c r="F897" s="191"/>
      <c r="G897" s="414"/>
      <c r="H897" s="414"/>
      <c r="I897" s="360">
        <f t="shared" si="86"/>
        <v>0</v>
      </c>
      <c r="J897" s="360">
        <f t="shared" si="87"/>
        <v>0</v>
      </c>
      <c r="K897" s="439" t="e">
        <f t="shared" si="88"/>
        <v>#DIV/0!</v>
      </c>
    </row>
    <row r="898" spans="1:11" ht="15" customHeight="1" hidden="1">
      <c r="A898" s="509"/>
      <c r="B898" s="187" t="s">
        <v>36</v>
      </c>
      <c r="C898" s="189"/>
      <c r="D898" s="190" t="s">
        <v>37</v>
      </c>
      <c r="E898" s="191"/>
      <c r="F898" s="191"/>
      <c r="G898" s="414"/>
      <c r="H898" s="414"/>
      <c r="I898" s="360">
        <f t="shared" si="86"/>
        <v>0</v>
      </c>
      <c r="J898" s="360">
        <f t="shared" si="87"/>
        <v>0</v>
      </c>
      <c r="K898" s="439" t="e">
        <f t="shared" si="88"/>
        <v>#DIV/0!</v>
      </c>
    </row>
    <row r="899" spans="1:11" ht="15" customHeight="1" hidden="1">
      <c r="A899" s="509" t="s">
        <v>38</v>
      </c>
      <c r="B899" s="187"/>
      <c r="C899" s="192"/>
      <c r="D899" s="6" t="s">
        <v>39</v>
      </c>
      <c r="E899" s="191"/>
      <c r="F899" s="191"/>
      <c r="G899" s="414"/>
      <c r="H899" s="414"/>
      <c r="I899" s="360">
        <f t="shared" si="86"/>
        <v>0</v>
      </c>
      <c r="J899" s="360">
        <f t="shared" si="87"/>
        <v>0</v>
      </c>
      <c r="K899" s="439" t="e">
        <f t="shared" si="88"/>
        <v>#DIV/0!</v>
      </c>
    </row>
    <row r="900" spans="1:11" ht="15" customHeight="1" hidden="1">
      <c r="A900" s="509" t="s">
        <v>40</v>
      </c>
      <c r="B900" s="189"/>
      <c r="C900" s="187"/>
      <c r="D900" s="185" t="s">
        <v>41</v>
      </c>
      <c r="E900" s="191"/>
      <c r="F900" s="191"/>
      <c r="G900" s="414"/>
      <c r="H900" s="414"/>
      <c r="I900" s="360">
        <f t="shared" si="86"/>
        <v>0</v>
      </c>
      <c r="J900" s="360">
        <f t="shared" si="87"/>
        <v>0</v>
      </c>
      <c r="K900" s="439" t="e">
        <f t="shared" si="88"/>
        <v>#DIV/0!</v>
      </c>
    </row>
    <row r="901" spans="1:11" ht="15" customHeight="1" hidden="1">
      <c r="A901" s="512"/>
      <c r="B901" s="193" t="s">
        <v>42</v>
      </c>
      <c r="C901" s="189"/>
      <c r="D901" s="185" t="s">
        <v>43</v>
      </c>
      <c r="E901" s="191"/>
      <c r="F901" s="191"/>
      <c r="G901" s="414"/>
      <c r="H901" s="414"/>
      <c r="I901" s="360">
        <f t="shared" si="86"/>
        <v>0</v>
      </c>
      <c r="J901" s="360">
        <f t="shared" si="87"/>
        <v>0</v>
      </c>
      <c r="K901" s="439" t="e">
        <f t="shared" si="88"/>
        <v>#DIV/0!</v>
      </c>
    </row>
    <row r="902" spans="1:11" ht="15" customHeight="1" hidden="1">
      <c r="A902" s="512"/>
      <c r="B902" s="193" t="s">
        <v>44</v>
      </c>
      <c r="C902" s="189"/>
      <c r="D902" s="185" t="s">
        <v>45</v>
      </c>
      <c r="E902" s="191"/>
      <c r="F902" s="191"/>
      <c r="G902" s="414"/>
      <c r="H902" s="414"/>
      <c r="I902" s="360">
        <f t="shared" si="86"/>
        <v>0</v>
      </c>
      <c r="J902" s="360">
        <f t="shared" si="87"/>
        <v>0</v>
      </c>
      <c r="K902" s="439" t="e">
        <f t="shared" si="88"/>
        <v>#DIV/0!</v>
      </c>
    </row>
    <row r="903" spans="1:11" ht="15" customHeight="1" hidden="1">
      <c r="A903" s="512"/>
      <c r="B903" s="551" t="s">
        <v>46</v>
      </c>
      <c r="C903" s="551"/>
      <c r="D903" s="185" t="s">
        <v>47</v>
      </c>
      <c r="E903" s="191"/>
      <c r="F903" s="191"/>
      <c r="G903" s="414"/>
      <c r="H903" s="414"/>
      <c r="I903" s="360">
        <f t="shared" si="86"/>
        <v>0</v>
      </c>
      <c r="J903" s="360">
        <f t="shared" si="87"/>
        <v>0</v>
      </c>
      <c r="K903" s="439" t="e">
        <f t="shared" si="88"/>
        <v>#DIV/0!</v>
      </c>
    </row>
    <row r="904" spans="1:11" ht="15" customHeight="1" hidden="1">
      <c r="A904" s="512"/>
      <c r="B904" s="187" t="s">
        <v>48</v>
      </c>
      <c r="C904" s="189"/>
      <c r="D904" s="185" t="s">
        <v>49</v>
      </c>
      <c r="E904" s="191"/>
      <c r="F904" s="191"/>
      <c r="G904" s="414"/>
      <c r="H904" s="414"/>
      <c r="I904" s="360">
        <f t="shared" si="86"/>
        <v>0</v>
      </c>
      <c r="J904" s="360">
        <f t="shared" si="87"/>
        <v>0</v>
      </c>
      <c r="K904" s="439" t="e">
        <f t="shared" si="88"/>
        <v>#DIV/0!</v>
      </c>
    </row>
    <row r="905" spans="1:11" ht="15" customHeight="1" hidden="1">
      <c r="A905" s="509" t="s">
        <v>50</v>
      </c>
      <c r="B905" s="186"/>
      <c r="C905" s="195"/>
      <c r="D905" s="196" t="s">
        <v>51</v>
      </c>
      <c r="E905" s="197">
        <f>E906+E921</f>
        <v>0</v>
      </c>
      <c r="F905" s="197">
        <f>F906+F921</f>
        <v>0</v>
      </c>
      <c r="G905" s="415">
        <f>G906+G921</f>
        <v>0</v>
      </c>
      <c r="H905" s="415">
        <f>H906+H921</f>
        <v>0</v>
      </c>
      <c r="I905" s="360">
        <f t="shared" si="86"/>
        <v>0</v>
      </c>
      <c r="J905" s="360">
        <f t="shared" si="87"/>
        <v>0</v>
      </c>
      <c r="K905" s="439" t="e">
        <f t="shared" si="88"/>
        <v>#DIV/0!</v>
      </c>
    </row>
    <row r="906" spans="1:11" ht="15" customHeight="1" hidden="1">
      <c r="A906" s="512" t="s">
        <v>52</v>
      </c>
      <c r="B906" s="198"/>
      <c r="C906" s="195"/>
      <c r="D906" s="199" t="s">
        <v>53</v>
      </c>
      <c r="E906" s="197">
        <f>E907+E916+E917</f>
        <v>0</v>
      </c>
      <c r="F906" s="197">
        <f>F907+F916+F917</f>
        <v>0</v>
      </c>
      <c r="G906" s="415">
        <f>G907+G916+G917</f>
        <v>0</v>
      </c>
      <c r="H906" s="415">
        <f>H907+H916+H917</f>
        <v>0</v>
      </c>
      <c r="I906" s="360">
        <f t="shared" si="86"/>
        <v>0</v>
      </c>
      <c r="J906" s="360">
        <f t="shared" si="87"/>
        <v>0</v>
      </c>
      <c r="K906" s="439" t="e">
        <f t="shared" si="88"/>
        <v>#DIV/0!</v>
      </c>
    </row>
    <row r="907" spans="1:11" ht="15" customHeight="1" hidden="1">
      <c r="A907" s="512"/>
      <c r="B907" s="642" t="s">
        <v>341</v>
      </c>
      <c r="C907" s="642"/>
      <c r="D907" s="185" t="s">
        <v>54</v>
      </c>
      <c r="E907" s="191"/>
      <c r="F907" s="191"/>
      <c r="G907" s="414"/>
      <c r="H907" s="414"/>
      <c r="I907" s="360">
        <f t="shared" si="86"/>
        <v>0</v>
      </c>
      <c r="J907" s="360">
        <f t="shared" si="87"/>
        <v>0</v>
      </c>
      <c r="K907" s="439" t="e">
        <f t="shared" si="88"/>
        <v>#DIV/0!</v>
      </c>
    </row>
    <row r="908" spans="1:11" ht="15" customHeight="1" hidden="1">
      <c r="A908" s="512"/>
      <c r="B908" s="200"/>
      <c r="C908" s="189"/>
      <c r="D908" s="185"/>
      <c r="E908" s="191"/>
      <c r="F908" s="191"/>
      <c r="G908" s="414"/>
      <c r="H908" s="414"/>
      <c r="I908" s="360">
        <f t="shared" si="86"/>
        <v>0</v>
      </c>
      <c r="J908" s="360">
        <f t="shared" si="87"/>
        <v>0</v>
      </c>
      <c r="K908" s="439" t="e">
        <f t="shared" si="88"/>
        <v>#DIV/0!</v>
      </c>
    </row>
    <row r="909" spans="1:11" ht="15" customHeight="1" hidden="1">
      <c r="A909" s="512"/>
      <c r="B909" s="200"/>
      <c r="C909" s="189"/>
      <c r="D909" s="185"/>
      <c r="E909" s="191"/>
      <c r="F909" s="191"/>
      <c r="G909" s="414"/>
      <c r="H909" s="414"/>
      <c r="I909" s="360">
        <f aca="true" t="shared" si="94" ref="I909:I972">G909-H909</f>
        <v>0</v>
      </c>
      <c r="J909" s="360">
        <f aca="true" t="shared" si="95" ref="J909:J972">F909-G909</f>
        <v>0</v>
      </c>
      <c r="K909" s="439" t="e">
        <f aca="true" t="shared" si="96" ref="K909:K972">H909/F909</f>
        <v>#DIV/0!</v>
      </c>
    </row>
    <row r="910" spans="1:11" ht="15" customHeight="1" hidden="1">
      <c r="A910" s="651" t="s">
        <v>55</v>
      </c>
      <c r="B910" s="652"/>
      <c r="C910" s="652"/>
      <c r="D910" s="185"/>
      <c r="E910" s="191"/>
      <c r="F910" s="191"/>
      <c r="G910" s="414"/>
      <c r="H910" s="414"/>
      <c r="I910" s="360">
        <f t="shared" si="94"/>
        <v>0</v>
      </c>
      <c r="J910" s="360">
        <f t="shared" si="95"/>
        <v>0</v>
      </c>
      <c r="K910" s="439" t="e">
        <f t="shared" si="96"/>
        <v>#DIV/0!</v>
      </c>
    </row>
    <row r="911" spans="1:11" ht="15" customHeight="1" hidden="1">
      <c r="A911" s="651" t="s">
        <v>56</v>
      </c>
      <c r="B911" s="652"/>
      <c r="C911" s="652"/>
      <c r="D911" s="185"/>
      <c r="E911" s="191"/>
      <c r="F911" s="191"/>
      <c r="G911" s="414"/>
      <c r="H911" s="414"/>
      <c r="I911" s="360">
        <f t="shared" si="94"/>
        <v>0</v>
      </c>
      <c r="J911" s="360">
        <f t="shared" si="95"/>
        <v>0</v>
      </c>
      <c r="K911" s="439" t="e">
        <f t="shared" si="96"/>
        <v>#DIV/0!</v>
      </c>
    </row>
    <row r="912" spans="1:11" ht="15" customHeight="1" hidden="1">
      <c r="A912" s="653" t="s">
        <v>57</v>
      </c>
      <c r="B912" s="654"/>
      <c r="C912" s="654"/>
      <c r="D912" s="185"/>
      <c r="E912" s="191"/>
      <c r="F912" s="191"/>
      <c r="G912" s="414"/>
      <c r="H912" s="414"/>
      <c r="I912" s="360">
        <f t="shared" si="94"/>
        <v>0</v>
      </c>
      <c r="J912" s="360">
        <f t="shared" si="95"/>
        <v>0</v>
      </c>
      <c r="K912" s="439" t="e">
        <f t="shared" si="96"/>
        <v>#DIV/0!</v>
      </c>
    </row>
    <row r="913" spans="1:11" ht="15" customHeight="1" hidden="1">
      <c r="A913" s="651" t="s">
        <v>58</v>
      </c>
      <c r="B913" s="652"/>
      <c r="C913" s="652"/>
      <c r="D913" s="185"/>
      <c r="E913" s="191"/>
      <c r="F913" s="191"/>
      <c r="G913" s="414"/>
      <c r="H913" s="414"/>
      <c r="I913" s="360">
        <f t="shared" si="94"/>
        <v>0</v>
      </c>
      <c r="J913" s="360">
        <f t="shared" si="95"/>
        <v>0</v>
      </c>
      <c r="K913" s="439" t="e">
        <f t="shared" si="96"/>
        <v>#DIV/0!</v>
      </c>
    </row>
    <row r="914" spans="1:11" ht="15" customHeight="1" hidden="1">
      <c r="A914" s="651" t="s">
        <v>59</v>
      </c>
      <c r="B914" s="652"/>
      <c r="C914" s="652"/>
      <c r="D914" s="185"/>
      <c r="E914" s="191"/>
      <c r="F914" s="191"/>
      <c r="G914" s="414"/>
      <c r="H914" s="414"/>
      <c r="I914" s="360">
        <f t="shared" si="94"/>
        <v>0</v>
      </c>
      <c r="J914" s="360">
        <f t="shared" si="95"/>
        <v>0</v>
      </c>
      <c r="K914" s="439" t="e">
        <f t="shared" si="96"/>
        <v>#DIV/0!</v>
      </c>
    </row>
    <row r="915" spans="1:11" ht="15" customHeight="1" hidden="1">
      <c r="A915" s="653" t="s">
        <v>60</v>
      </c>
      <c r="B915" s="654"/>
      <c r="C915" s="654"/>
      <c r="D915" s="185"/>
      <c r="E915" s="191"/>
      <c r="F915" s="191"/>
      <c r="G915" s="414"/>
      <c r="H915" s="414"/>
      <c r="I915" s="360">
        <f t="shared" si="94"/>
        <v>0</v>
      </c>
      <c r="J915" s="360">
        <f t="shared" si="95"/>
        <v>0</v>
      </c>
      <c r="K915" s="439" t="e">
        <f t="shared" si="96"/>
        <v>#DIV/0!</v>
      </c>
    </row>
    <row r="916" spans="1:11" ht="15" customHeight="1" hidden="1">
      <c r="A916" s="512"/>
      <c r="B916" s="189" t="s">
        <v>65</v>
      </c>
      <c r="C916" s="189"/>
      <c r="D916" s="185" t="s">
        <v>66</v>
      </c>
      <c r="E916" s="191"/>
      <c r="F916" s="191"/>
      <c r="G916" s="414"/>
      <c r="H916" s="414"/>
      <c r="I916" s="360">
        <f t="shared" si="94"/>
        <v>0</v>
      </c>
      <c r="J916" s="360">
        <f t="shared" si="95"/>
        <v>0</v>
      </c>
      <c r="K916" s="439" t="e">
        <f t="shared" si="96"/>
        <v>#DIV/0!</v>
      </c>
    </row>
    <row r="917" spans="1:11" ht="15" customHeight="1" hidden="1">
      <c r="A917" s="512"/>
      <c r="B917" s="642" t="s">
        <v>67</v>
      </c>
      <c r="C917" s="642"/>
      <c r="D917" s="185" t="s">
        <v>68</v>
      </c>
      <c r="E917" s="191"/>
      <c r="F917" s="191"/>
      <c r="G917" s="414"/>
      <c r="H917" s="414"/>
      <c r="I917" s="360">
        <f t="shared" si="94"/>
        <v>0</v>
      </c>
      <c r="J917" s="360">
        <f t="shared" si="95"/>
        <v>0</v>
      </c>
      <c r="K917" s="439" t="e">
        <f t="shared" si="96"/>
        <v>#DIV/0!</v>
      </c>
    </row>
    <row r="918" spans="1:11" ht="15" customHeight="1" hidden="1">
      <c r="A918" s="512" t="s">
        <v>69</v>
      </c>
      <c r="B918" s="198"/>
      <c r="C918" s="195"/>
      <c r="D918" s="201" t="s">
        <v>70</v>
      </c>
      <c r="E918" s="202"/>
      <c r="F918" s="202"/>
      <c r="G918" s="416"/>
      <c r="H918" s="416"/>
      <c r="I918" s="360">
        <f t="shared" si="94"/>
        <v>0</v>
      </c>
      <c r="J918" s="360">
        <f t="shared" si="95"/>
        <v>0</v>
      </c>
      <c r="K918" s="439" t="e">
        <f t="shared" si="96"/>
        <v>#DIV/0!</v>
      </c>
    </row>
    <row r="919" spans="1:11" ht="15" customHeight="1" hidden="1">
      <c r="A919" s="512"/>
      <c r="B919" s="193" t="s">
        <v>71</v>
      </c>
      <c r="C919" s="189"/>
      <c r="D919" s="190" t="s">
        <v>72</v>
      </c>
      <c r="E919" s="191"/>
      <c r="F919" s="191"/>
      <c r="G919" s="414"/>
      <c r="H919" s="414"/>
      <c r="I919" s="360">
        <f t="shared" si="94"/>
        <v>0</v>
      </c>
      <c r="J919" s="360">
        <f t="shared" si="95"/>
        <v>0</v>
      </c>
      <c r="K919" s="439" t="e">
        <f t="shared" si="96"/>
        <v>#DIV/0!</v>
      </c>
    </row>
    <row r="920" spans="1:11" ht="15" customHeight="1" hidden="1">
      <c r="A920" s="512"/>
      <c r="B920" s="200" t="s">
        <v>73</v>
      </c>
      <c r="C920" s="189"/>
      <c r="D920" s="190" t="s">
        <v>74</v>
      </c>
      <c r="E920" s="191"/>
      <c r="F920" s="191"/>
      <c r="G920" s="414"/>
      <c r="H920" s="414"/>
      <c r="I920" s="360">
        <f t="shared" si="94"/>
        <v>0</v>
      </c>
      <c r="J920" s="360">
        <f t="shared" si="95"/>
        <v>0</v>
      </c>
      <c r="K920" s="439" t="e">
        <f t="shared" si="96"/>
        <v>#DIV/0!</v>
      </c>
    </row>
    <row r="921" spans="1:11" ht="15" customHeight="1" hidden="1">
      <c r="A921" s="655" t="s">
        <v>75</v>
      </c>
      <c r="B921" s="656"/>
      <c r="C921" s="656"/>
      <c r="D921" s="201" t="s">
        <v>76</v>
      </c>
      <c r="E921" s="203">
        <f>E922+E923+E924</f>
        <v>0</v>
      </c>
      <c r="F921" s="203">
        <f>F922+F923+F924</f>
        <v>0</v>
      </c>
      <c r="G921" s="417">
        <f>G922+G923+G924</f>
        <v>0</v>
      </c>
      <c r="H921" s="417">
        <f>H922+H923+H924</f>
        <v>0</v>
      </c>
      <c r="I921" s="360">
        <f t="shared" si="94"/>
        <v>0</v>
      </c>
      <c r="J921" s="360">
        <f t="shared" si="95"/>
        <v>0</v>
      </c>
      <c r="K921" s="439" t="e">
        <f t="shared" si="96"/>
        <v>#DIV/0!</v>
      </c>
    </row>
    <row r="922" spans="1:11" ht="15" customHeight="1" hidden="1">
      <c r="A922" s="512"/>
      <c r="B922" s="193" t="s">
        <v>77</v>
      </c>
      <c r="C922" s="189"/>
      <c r="D922" s="190" t="s">
        <v>78</v>
      </c>
      <c r="E922" s="191"/>
      <c r="F922" s="191"/>
      <c r="G922" s="414"/>
      <c r="H922" s="414"/>
      <c r="I922" s="360">
        <f t="shared" si="94"/>
        <v>0</v>
      </c>
      <c r="J922" s="360">
        <f t="shared" si="95"/>
        <v>0</v>
      </c>
      <c r="K922" s="439" t="e">
        <f t="shared" si="96"/>
        <v>#DIV/0!</v>
      </c>
    </row>
    <row r="923" spans="1:11" ht="15" customHeight="1" hidden="1">
      <c r="A923" s="512"/>
      <c r="B923" s="642" t="s">
        <v>81</v>
      </c>
      <c r="C923" s="642"/>
      <c r="D923" s="190" t="s">
        <v>82</v>
      </c>
      <c r="E923" s="191"/>
      <c r="F923" s="191"/>
      <c r="G923" s="414"/>
      <c r="H923" s="414"/>
      <c r="I923" s="360">
        <f t="shared" si="94"/>
        <v>0</v>
      </c>
      <c r="J923" s="360">
        <f t="shared" si="95"/>
        <v>0</v>
      </c>
      <c r="K923" s="439" t="e">
        <f t="shared" si="96"/>
        <v>#DIV/0!</v>
      </c>
    </row>
    <row r="924" spans="1:11" ht="15" customHeight="1" hidden="1">
      <c r="A924" s="512"/>
      <c r="B924" s="551" t="s">
        <v>83</v>
      </c>
      <c r="C924" s="551"/>
      <c r="D924" s="190" t="s">
        <v>84</v>
      </c>
      <c r="E924" s="191"/>
      <c r="F924" s="191"/>
      <c r="G924" s="414"/>
      <c r="H924" s="414"/>
      <c r="I924" s="360">
        <f t="shared" si="94"/>
        <v>0</v>
      </c>
      <c r="J924" s="360">
        <f t="shared" si="95"/>
        <v>0</v>
      </c>
      <c r="K924" s="439" t="e">
        <f t="shared" si="96"/>
        <v>#DIV/0!</v>
      </c>
    </row>
    <row r="925" spans="1:11" ht="15" customHeight="1" hidden="1">
      <c r="A925" s="512" t="s">
        <v>85</v>
      </c>
      <c r="B925" s="200"/>
      <c r="C925" s="192"/>
      <c r="D925" s="6" t="s">
        <v>86</v>
      </c>
      <c r="E925" s="191"/>
      <c r="F925" s="191"/>
      <c r="G925" s="414"/>
      <c r="H925" s="414"/>
      <c r="I925" s="360">
        <f t="shared" si="94"/>
        <v>0</v>
      </c>
      <c r="J925" s="360">
        <f t="shared" si="95"/>
        <v>0</v>
      </c>
      <c r="K925" s="439" t="e">
        <f t="shared" si="96"/>
        <v>#DIV/0!</v>
      </c>
    </row>
    <row r="926" spans="1:11" ht="15" customHeight="1" hidden="1">
      <c r="A926" s="512" t="s">
        <v>87</v>
      </c>
      <c r="B926" s="189"/>
      <c r="C926" s="192"/>
      <c r="D926" s="190" t="s">
        <v>88</v>
      </c>
      <c r="E926" s="191"/>
      <c r="F926" s="191"/>
      <c r="G926" s="414"/>
      <c r="H926" s="414"/>
      <c r="I926" s="360">
        <f t="shared" si="94"/>
        <v>0</v>
      </c>
      <c r="J926" s="360">
        <f t="shared" si="95"/>
        <v>0</v>
      </c>
      <c r="K926" s="439" t="e">
        <f t="shared" si="96"/>
        <v>#DIV/0!</v>
      </c>
    </row>
    <row r="927" spans="1:11" ht="15" customHeight="1" hidden="1">
      <c r="A927" s="512"/>
      <c r="B927" s="200" t="s">
        <v>89</v>
      </c>
      <c r="C927" s="189"/>
      <c r="D927" s="190" t="s">
        <v>90</v>
      </c>
      <c r="E927" s="191"/>
      <c r="F927" s="191"/>
      <c r="G927" s="414"/>
      <c r="H927" s="414"/>
      <c r="I927" s="360">
        <f t="shared" si="94"/>
        <v>0</v>
      </c>
      <c r="J927" s="360">
        <f t="shared" si="95"/>
        <v>0</v>
      </c>
      <c r="K927" s="439" t="e">
        <f t="shared" si="96"/>
        <v>#DIV/0!</v>
      </c>
    </row>
    <row r="928" spans="1:11" ht="12.75">
      <c r="A928" s="640" t="s">
        <v>91</v>
      </c>
      <c r="B928" s="641"/>
      <c r="C928" s="641"/>
      <c r="D928" s="196" t="s">
        <v>92</v>
      </c>
      <c r="E928" s="197">
        <f>E929+E938</f>
        <v>28356000</v>
      </c>
      <c r="F928" s="197">
        <f>F929+F938</f>
        <v>1194000</v>
      </c>
      <c r="G928" s="415">
        <f>G929+G938</f>
        <v>709957.84</v>
      </c>
      <c r="H928" s="415">
        <f>H929+H938</f>
        <v>709957.84</v>
      </c>
      <c r="I928" s="360">
        <f t="shared" si="94"/>
        <v>0</v>
      </c>
      <c r="J928" s="360">
        <f t="shared" si="95"/>
        <v>484042.16000000003</v>
      </c>
      <c r="K928" s="439">
        <f t="shared" si="96"/>
        <v>0.5946045561139028</v>
      </c>
    </row>
    <row r="929" spans="1:11" ht="15" customHeight="1" hidden="1">
      <c r="A929" s="510" t="s">
        <v>93</v>
      </c>
      <c r="B929" s="186"/>
      <c r="C929" s="195"/>
      <c r="D929" s="196" t="s">
        <v>94</v>
      </c>
      <c r="E929" s="197">
        <f>E930+E936</f>
        <v>0</v>
      </c>
      <c r="F929" s="197">
        <f>F930+F936</f>
        <v>0</v>
      </c>
      <c r="G929" s="415">
        <f>G930+G936</f>
        <v>0</v>
      </c>
      <c r="H929" s="415">
        <f>H930+H936</f>
        <v>0</v>
      </c>
      <c r="I929" s="360">
        <f t="shared" si="94"/>
        <v>0</v>
      </c>
      <c r="J929" s="360">
        <f t="shared" si="95"/>
        <v>0</v>
      </c>
      <c r="K929" s="439" t="e">
        <f t="shared" si="96"/>
        <v>#DIV/0!</v>
      </c>
    </row>
    <row r="930" spans="1:11" ht="15" customHeight="1" hidden="1">
      <c r="A930" s="510" t="s">
        <v>95</v>
      </c>
      <c r="B930" s="189"/>
      <c r="C930" s="192"/>
      <c r="D930" s="190" t="s">
        <v>96</v>
      </c>
      <c r="E930" s="184">
        <f>E931+E932+E933+E934+E935</f>
        <v>0</v>
      </c>
      <c r="F930" s="184">
        <f>F931+F932+F933+F934+F935</f>
        <v>0</v>
      </c>
      <c r="G930" s="413">
        <f>G931+G932+G933+G934+G935</f>
        <v>0</v>
      </c>
      <c r="H930" s="413">
        <f>H931+H932+H933+H934+H935</f>
        <v>0</v>
      </c>
      <c r="I930" s="360">
        <f t="shared" si="94"/>
        <v>0</v>
      </c>
      <c r="J930" s="360">
        <f t="shared" si="95"/>
        <v>0</v>
      </c>
      <c r="K930" s="439" t="e">
        <f t="shared" si="96"/>
        <v>#DIV/0!</v>
      </c>
    </row>
    <row r="931" spans="1:11" ht="15" customHeight="1" hidden="1">
      <c r="A931" s="512"/>
      <c r="B931" s="642" t="s">
        <v>97</v>
      </c>
      <c r="C931" s="642"/>
      <c r="D931" s="190" t="s">
        <v>98</v>
      </c>
      <c r="E931" s="191"/>
      <c r="F931" s="191"/>
      <c r="G931" s="414"/>
      <c r="H931" s="414"/>
      <c r="I931" s="360">
        <f t="shared" si="94"/>
        <v>0</v>
      </c>
      <c r="J931" s="360">
        <f t="shared" si="95"/>
        <v>0</v>
      </c>
      <c r="K931" s="439" t="e">
        <f t="shared" si="96"/>
        <v>#DIV/0!</v>
      </c>
    </row>
    <row r="932" spans="1:11" ht="15" customHeight="1" hidden="1">
      <c r="A932" s="512"/>
      <c r="B932" s="193" t="s">
        <v>100</v>
      </c>
      <c r="C932" s="189"/>
      <c r="D932" s="190" t="s">
        <v>101</v>
      </c>
      <c r="E932" s="191"/>
      <c r="F932" s="191"/>
      <c r="G932" s="414"/>
      <c r="H932" s="414"/>
      <c r="I932" s="360">
        <f t="shared" si="94"/>
        <v>0</v>
      </c>
      <c r="J932" s="360">
        <f t="shared" si="95"/>
        <v>0</v>
      </c>
      <c r="K932" s="439" t="e">
        <f t="shared" si="96"/>
        <v>#DIV/0!</v>
      </c>
    </row>
    <row r="933" spans="1:11" ht="15" customHeight="1" hidden="1">
      <c r="A933" s="512"/>
      <c r="B933" s="193" t="s">
        <v>102</v>
      </c>
      <c r="C933" s="189"/>
      <c r="D933" s="190" t="s">
        <v>103</v>
      </c>
      <c r="E933" s="191"/>
      <c r="F933" s="191"/>
      <c r="G933" s="414"/>
      <c r="H933" s="414"/>
      <c r="I933" s="360">
        <f t="shared" si="94"/>
        <v>0</v>
      </c>
      <c r="J933" s="360">
        <f t="shared" si="95"/>
        <v>0</v>
      </c>
      <c r="K933" s="439" t="e">
        <f t="shared" si="96"/>
        <v>#DIV/0!</v>
      </c>
    </row>
    <row r="934" spans="1:11" ht="15" customHeight="1" hidden="1">
      <c r="A934" s="509"/>
      <c r="B934" s="193" t="s">
        <v>106</v>
      </c>
      <c r="C934" s="189"/>
      <c r="D934" s="190" t="s">
        <v>107</v>
      </c>
      <c r="E934" s="191"/>
      <c r="F934" s="191"/>
      <c r="G934" s="414"/>
      <c r="H934" s="414"/>
      <c r="I934" s="360">
        <f t="shared" si="94"/>
        <v>0</v>
      </c>
      <c r="J934" s="360">
        <f t="shared" si="95"/>
        <v>0</v>
      </c>
      <c r="K934" s="439" t="e">
        <f t="shared" si="96"/>
        <v>#DIV/0!</v>
      </c>
    </row>
    <row r="935" spans="1:11" ht="15" customHeight="1" hidden="1">
      <c r="A935" s="509"/>
      <c r="B935" s="193" t="s">
        <v>109</v>
      </c>
      <c r="C935" s="189"/>
      <c r="D935" s="190" t="s">
        <v>110</v>
      </c>
      <c r="E935" s="191"/>
      <c r="F935" s="191"/>
      <c r="G935" s="414"/>
      <c r="H935" s="414"/>
      <c r="I935" s="360">
        <f t="shared" si="94"/>
        <v>0</v>
      </c>
      <c r="J935" s="360">
        <f t="shared" si="95"/>
        <v>0</v>
      </c>
      <c r="K935" s="439" t="e">
        <f t="shared" si="96"/>
        <v>#DIV/0!</v>
      </c>
    </row>
    <row r="936" spans="1:11" ht="15" customHeight="1" hidden="1">
      <c r="A936" s="509" t="s">
        <v>111</v>
      </c>
      <c r="B936" s="198"/>
      <c r="C936" s="186"/>
      <c r="D936" s="204" t="s">
        <v>112</v>
      </c>
      <c r="E936" s="203">
        <f>E937</f>
        <v>0</v>
      </c>
      <c r="F936" s="203">
        <f>F937</f>
        <v>0</v>
      </c>
      <c r="G936" s="417">
        <f>G937</f>
        <v>0</v>
      </c>
      <c r="H936" s="417">
        <f>H937</f>
        <v>0</v>
      </c>
      <c r="I936" s="360">
        <f t="shared" si="94"/>
        <v>0</v>
      </c>
      <c r="J936" s="360">
        <f t="shared" si="95"/>
        <v>0</v>
      </c>
      <c r="K936" s="439" t="e">
        <f t="shared" si="96"/>
        <v>#DIV/0!</v>
      </c>
    </row>
    <row r="937" spans="1:11" ht="15" customHeight="1" hidden="1">
      <c r="A937" s="509"/>
      <c r="B937" s="193" t="s">
        <v>113</v>
      </c>
      <c r="C937" s="189"/>
      <c r="D937" s="205" t="s">
        <v>114</v>
      </c>
      <c r="E937" s="191"/>
      <c r="F937" s="191"/>
      <c r="G937" s="414"/>
      <c r="H937" s="414"/>
      <c r="I937" s="360">
        <f t="shared" si="94"/>
        <v>0</v>
      </c>
      <c r="J937" s="360">
        <f t="shared" si="95"/>
        <v>0</v>
      </c>
      <c r="K937" s="439" t="e">
        <f t="shared" si="96"/>
        <v>#DIV/0!</v>
      </c>
    </row>
    <row r="938" spans="1:11" ht="12.75">
      <c r="A938" s="644" t="s">
        <v>115</v>
      </c>
      <c r="B938" s="645"/>
      <c r="C938" s="646"/>
      <c r="D938" s="196" t="s">
        <v>116</v>
      </c>
      <c r="E938" s="197">
        <f>E939+E947+E950+E955+E958</f>
        <v>28356000</v>
      </c>
      <c r="F938" s="197">
        <f>F939+F947+F950+F955+F958</f>
        <v>1194000</v>
      </c>
      <c r="G938" s="415">
        <f>G939+G947+G950+G955+G958</f>
        <v>709957.84</v>
      </c>
      <c r="H938" s="415">
        <f>H939+H947+H950+H955+H958</f>
        <v>709957.84</v>
      </c>
      <c r="I938" s="360">
        <f t="shared" si="94"/>
        <v>0</v>
      </c>
      <c r="J938" s="360">
        <f t="shared" si="95"/>
        <v>484042.16000000003</v>
      </c>
      <c r="K938" s="439">
        <f t="shared" si="96"/>
        <v>0.5946045561139028</v>
      </c>
    </row>
    <row r="939" spans="1:11" ht="15" customHeight="1" hidden="1">
      <c r="A939" s="509" t="s">
        <v>117</v>
      </c>
      <c r="B939" s="206"/>
      <c r="C939" s="195"/>
      <c r="D939" s="207" t="s">
        <v>118</v>
      </c>
      <c r="E939" s="197">
        <f>E946</f>
        <v>0</v>
      </c>
      <c r="F939" s="197">
        <f>F946</f>
        <v>0</v>
      </c>
      <c r="G939" s="415">
        <f>G946</f>
        <v>0</v>
      </c>
      <c r="H939" s="415">
        <f>H946</f>
        <v>0</v>
      </c>
      <c r="I939" s="360">
        <f t="shared" si="94"/>
        <v>0</v>
      </c>
      <c r="J939" s="360">
        <f t="shared" si="95"/>
        <v>0</v>
      </c>
      <c r="K939" s="439" t="e">
        <f t="shared" si="96"/>
        <v>#DIV/0!</v>
      </c>
    </row>
    <row r="940" spans="1:11" ht="15" customHeight="1" hidden="1">
      <c r="A940" s="512"/>
      <c r="B940" s="193" t="s">
        <v>119</v>
      </c>
      <c r="C940" s="189"/>
      <c r="D940" s="349" t="s">
        <v>120</v>
      </c>
      <c r="E940" s="191"/>
      <c r="F940" s="191"/>
      <c r="G940" s="414"/>
      <c r="H940" s="414"/>
      <c r="I940" s="360">
        <f t="shared" si="94"/>
        <v>0</v>
      </c>
      <c r="J940" s="360">
        <f t="shared" si="95"/>
        <v>0</v>
      </c>
      <c r="K940" s="439" t="e">
        <f t="shared" si="96"/>
        <v>#DIV/0!</v>
      </c>
    </row>
    <row r="941" spans="1:11" ht="15" customHeight="1" hidden="1">
      <c r="A941" s="512"/>
      <c r="B941" s="642" t="s">
        <v>121</v>
      </c>
      <c r="C941" s="642"/>
      <c r="D941" s="349" t="s">
        <v>122</v>
      </c>
      <c r="E941" s="191"/>
      <c r="F941" s="191"/>
      <c r="G941" s="414"/>
      <c r="H941" s="414"/>
      <c r="I941" s="360">
        <f t="shared" si="94"/>
        <v>0</v>
      </c>
      <c r="J941" s="360">
        <f t="shared" si="95"/>
        <v>0</v>
      </c>
      <c r="K941" s="439" t="e">
        <f t="shared" si="96"/>
        <v>#DIV/0!</v>
      </c>
    </row>
    <row r="942" spans="1:11" ht="15" customHeight="1" hidden="1">
      <c r="A942" s="512"/>
      <c r="B942" s="642" t="s">
        <v>123</v>
      </c>
      <c r="C942" s="642"/>
      <c r="D942" s="349" t="s">
        <v>124</v>
      </c>
      <c r="E942" s="191"/>
      <c r="F942" s="191"/>
      <c r="G942" s="414"/>
      <c r="H942" s="414"/>
      <c r="I942" s="360">
        <f t="shared" si="94"/>
        <v>0</v>
      </c>
      <c r="J942" s="360">
        <f t="shared" si="95"/>
        <v>0</v>
      </c>
      <c r="K942" s="439" t="e">
        <f t="shared" si="96"/>
        <v>#DIV/0!</v>
      </c>
    </row>
    <row r="943" spans="1:11" ht="15" customHeight="1" hidden="1">
      <c r="A943" s="513"/>
      <c r="B943" s="193" t="s">
        <v>125</v>
      </c>
      <c r="C943" s="189"/>
      <c r="D943" s="349" t="s">
        <v>126</v>
      </c>
      <c r="E943" s="191"/>
      <c r="F943" s="191"/>
      <c r="G943" s="414"/>
      <c r="H943" s="414"/>
      <c r="I943" s="360">
        <f t="shared" si="94"/>
        <v>0</v>
      </c>
      <c r="J943" s="360">
        <f t="shared" si="95"/>
        <v>0</v>
      </c>
      <c r="K943" s="439" t="e">
        <f t="shared" si="96"/>
        <v>#DIV/0!</v>
      </c>
    </row>
    <row r="944" spans="1:11" ht="15" customHeight="1" hidden="1">
      <c r="A944" s="514"/>
      <c r="B944" s="551" t="s">
        <v>127</v>
      </c>
      <c r="C944" s="551"/>
      <c r="D944" s="349" t="s">
        <v>128</v>
      </c>
      <c r="E944" s="191"/>
      <c r="F944" s="191"/>
      <c r="G944" s="414"/>
      <c r="H944" s="414"/>
      <c r="I944" s="360">
        <f t="shared" si="94"/>
        <v>0</v>
      </c>
      <c r="J944" s="360">
        <f t="shared" si="95"/>
        <v>0</v>
      </c>
      <c r="K944" s="439" t="e">
        <f t="shared" si="96"/>
        <v>#DIV/0!</v>
      </c>
    </row>
    <row r="945" spans="1:11" ht="15" customHeight="1" hidden="1">
      <c r="A945" s="514"/>
      <c r="B945" s="642" t="s">
        <v>129</v>
      </c>
      <c r="C945" s="642"/>
      <c r="D945" s="349" t="s">
        <v>130</v>
      </c>
      <c r="E945" s="191"/>
      <c r="F945" s="191"/>
      <c r="G945" s="414"/>
      <c r="H945" s="414"/>
      <c r="I945" s="360">
        <f t="shared" si="94"/>
        <v>0</v>
      </c>
      <c r="J945" s="360">
        <f t="shared" si="95"/>
        <v>0</v>
      </c>
      <c r="K945" s="439" t="e">
        <f t="shared" si="96"/>
        <v>#DIV/0!</v>
      </c>
    </row>
    <row r="946" spans="1:11" ht="15" customHeight="1" hidden="1">
      <c r="A946" s="513"/>
      <c r="B946" s="193" t="s">
        <v>131</v>
      </c>
      <c r="C946" s="189"/>
      <c r="D946" s="349" t="s">
        <v>132</v>
      </c>
      <c r="E946" s="191"/>
      <c r="F946" s="191"/>
      <c r="G946" s="414"/>
      <c r="H946" s="414"/>
      <c r="I946" s="360">
        <f t="shared" si="94"/>
        <v>0</v>
      </c>
      <c r="J946" s="360">
        <f t="shared" si="95"/>
        <v>0</v>
      </c>
      <c r="K946" s="439" t="e">
        <f t="shared" si="96"/>
        <v>#DIV/0!</v>
      </c>
    </row>
    <row r="947" spans="1:11" ht="15" customHeight="1" hidden="1">
      <c r="A947" s="512" t="s">
        <v>133</v>
      </c>
      <c r="B947" s="198"/>
      <c r="C947" s="208"/>
      <c r="D947" s="207" t="s">
        <v>134</v>
      </c>
      <c r="E947" s="202"/>
      <c r="F947" s="202"/>
      <c r="G947" s="416"/>
      <c r="H947" s="416"/>
      <c r="I947" s="360">
        <f t="shared" si="94"/>
        <v>0</v>
      </c>
      <c r="J947" s="360">
        <f t="shared" si="95"/>
        <v>0</v>
      </c>
      <c r="K947" s="439" t="e">
        <f t="shared" si="96"/>
        <v>#DIV/0!</v>
      </c>
    </row>
    <row r="948" spans="1:11" ht="15" customHeight="1" hidden="1">
      <c r="A948" s="512"/>
      <c r="B948" s="200" t="s">
        <v>135</v>
      </c>
      <c r="C948" s="189"/>
      <c r="D948" s="349" t="s">
        <v>136</v>
      </c>
      <c r="E948" s="191"/>
      <c r="F948" s="191"/>
      <c r="G948" s="414"/>
      <c r="H948" s="414"/>
      <c r="I948" s="360">
        <f t="shared" si="94"/>
        <v>0</v>
      </c>
      <c r="J948" s="360">
        <f t="shared" si="95"/>
        <v>0</v>
      </c>
      <c r="K948" s="439" t="e">
        <f t="shared" si="96"/>
        <v>#DIV/0!</v>
      </c>
    </row>
    <row r="949" spans="1:11" ht="15" customHeight="1" hidden="1">
      <c r="A949" s="513"/>
      <c r="B949" s="187" t="s">
        <v>137</v>
      </c>
      <c r="C949" s="189"/>
      <c r="D949" s="349" t="s">
        <v>138</v>
      </c>
      <c r="E949" s="191"/>
      <c r="F949" s="191"/>
      <c r="G949" s="414"/>
      <c r="H949" s="414"/>
      <c r="I949" s="360">
        <f t="shared" si="94"/>
        <v>0</v>
      </c>
      <c r="J949" s="360">
        <f t="shared" si="95"/>
        <v>0</v>
      </c>
      <c r="K949" s="439" t="e">
        <f t="shared" si="96"/>
        <v>#DIV/0!</v>
      </c>
    </row>
    <row r="950" spans="1:11" ht="15" customHeight="1" hidden="1">
      <c r="A950" s="512" t="s">
        <v>139</v>
      </c>
      <c r="B950" s="198"/>
      <c r="C950" s="186"/>
      <c r="D950" s="207" t="s">
        <v>140</v>
      </c>
      <c r="E950" s="197">
        <f>E951+E952+E953+E954</f>
        <v>0</v>
      </c>
      <c r="F950" s="197">
        <f>F951+F952+F953+F954</f>
        <v>0</v>
      </c>
      <c r="G950" s="415">
        <f>G951+G952+G953+G954</f>
        <v>0</v>
      </c>
      <c r="H950" s="415">
        <f>H951+H952+H953+H954</f>
        <v>0</v>
      </c>
      <c r="I950" s="360">
        <f t="shared" si="94"/>
        <v>0</v>
      </c>
      <c r="J950" s="360">
        <f t="shared" si="95"/>
        <v>0</v>
      </c>
      <c r="K950" s="439" t="e">
        <f t="shared" si="96"/>
        <v>#DIV/0!</v>
      </c>
    </row>
    <row r="951" spans="1:11" ht="15" customHeight="1" hidden="1">
      <c r="A951" s="512"/>
      <c r="B951" s="551" t="s">
        <v>141</v>
      </c>
      <c r="C951" s="551"/>
      <c r="D951" s="349" t="s">
        <v>142</v>
      </c>
      <c r="E951" s="191"/>
      <c r="F951" s="191"/>
      <c r="G951" s="414"/>
      <c r="H951" s="414"/>
      <c r="I951" s="360">
        <f t="shared" si="94"/>
        <v>0</v>
      </c>
      <c r="J951" s="360">
        <f t="shared" si="95"/>
        <v>0</v>
      </c>
      <c r="K951" s="439" t="e">
        <f t="shared" si="96"/>
        <v>#DIV/0!</v>
      </c>
    </row>
    <row r="952" spans="1:11" ht="15" customHeight="1" hidden="1">
      <c r="A952" s="512"/>
      <c r="B952" s="551" t="s">
        <v>143</v>
      </c>
      <c r="C952" s="551"/>
      <c r="D952" s="349" t="s">
        <v>144</v>
      </c>
      <c r="E952" s="191"/>
      <c r="F952" s="191"/>
      <c r="G952" s="414"/>
      <c r="H952" s="414"/>
      <c r="I952" s="360">
        <f t="shared" si="94"/>
        <v>0</v>
      </c>
      <c r="J952" s="360">
        <f t="shared" si="95"/>
        <v>0</v>
      </c>
      <c r="K952" s="439" t="e">
        <f t="shared" si="96"/>
        <v>#DIV/0!</v>
      </c>
    </row>
    <row r="953" spans="1:11" ht="15.75" customHeight="1" hidden="1">
      <c r="A953" s="515"/>
      <c r="B953" s="551" t="s">
        <v>145</v>
      </c>
      <c r="C953" s="551"/>
      <c r="D953" s="349" t="s">
        <v>146</v>
      </c>
      <c r="E953" s="191"/>
      <c r="F953" s="191"/>
      <c r="G953" s="414"/>
      <c r="H953" s="414"/>
      <c r="I953" s="360">
        <f t="shared" si="94"/>
        <v>0</v>
      </c>
      <c r="J953" s="360">
        <f t="shared" si="95"/>
        <v>0</v>
      </c>
      <c r="K953" s="439" t="e">
        <f t="shared" si="96"/>
        <v>#DIV/0!</v>
      </c>
    </row>
    <row r="954" spans="1:11" ht="15" customHeight="1" hidden="1">
      <c r="A954" s="512"/>
      <c r="B954" s="187" t="s">
        <v>147</v>
      </c>
      <c r="C954" s="189"/>
      <c r="D954" s="349" t="s">
        <v>148</v>
      </c>
      <c r="E954" s="191"/>
      <c r="F954" s="191"/>
      <c r="G954" s="414"/>
      <c r="H954" s="414"/>
      <c r="I954" s="360">
        <f t="shared" si="94"/>
        <v>0</v>
      </c>
      <c r="J954" s="360">
        <f t="shared" si="95"/>
        <v>0</v>
      </c>
      <c r="K954" s="439" t="e">
        <f t="shared" si="96"/>
        <v>#DIV/0!</v>
      </c>
    </row>
    <row r="955" spans="1:11" ht="15" customHeight="1" hidden="1">
      <c r="A955" s="512" t="s">
        <v>149</v>
      </c>
      <c r="B955" s="198"/>
      <c r="C955" s="186"/>
      <c r="D955" s="207" t="s">
        <v>150</v>
      </c>
      <c r="E955" s="197">
        <f>E956+E957</f>
        <v>0</v>
      </c>
      <c r="F955" s="197">
        <f>F956+F957</f>
        <v>0</v>
      </c>
      <c r="G955" s="415">
        <f>G956+G957</f>
        <v>0</v>
      </c>
      <c r="H955" s="415">
        <f>H956+H957</f>
        <v>0</v>
      </c>
      <c r="I955" s="360">
        <f t="shared" si="94"/>
        <v>0</v>
      </c>
      <c r="J955" s="360">
        <f t="shared" si="95"/>
        <v>0</v>
      </c>
      <c r="K955" s="439" t="e">
        <f t="shared" si="96"/>
        <v>#DIV/0!</v>
      </c>
    </row>
    <row r="956" spans="1:11" ht="15" customHeight="1" hidden="1">
      <c r="A956" s="512"/>
      <c r="B956" s="642" t="s">
        <v>151</v>
      </c>
      <c r="C956" s="642"/>
      <c r="D956" s="349" t="s">
        <v>152</v>
      </c>
      <c r="E956" s="191"/>
      <c r="F956" s="191"/>
      <c r="G956" s="414"/>
      <c r="H956" s="414"/>
      <c r="I956" s="360">
        <f t="shared" si="94"/>
        <v>0</v>
      </c>
      <c r="J956" s="360">
        <f t="shared" si="95"/>
        <v>0</v>
      </c>
      <c r="K956" s="439" t="e">
        <f t="shared" si="96"/>
        <v>#DIV/0!</v>
      </c>
    </row>
    <row r="957" spans="1:11" ht="15" customHeight="1" hidden="1">
      <c r="A957" s="512"/>
      <c r="B957" s="193" t="s">
        <v>153</v>
      </c>
      <c r="C957" s="189"/>
      <c r="D957" s="349" t="s">
        <v>154</v>
      </c>
      <c r="E957" s="191"/>
      <c r="F957" s="191"/>
      <c r="G957" s="414"/>
      <c r="H957" s="414"/>
      <c r="I957" s="360">
        <f t="shared" si="94"/>
        <v>0</v>
      </c>
      <c r="J957" s="360">
        <f t="shared" si="95"/>
        <v>0</v>
      </c>
      <c r="K957" s="439" t="e">
        <f t="shared" si="96"/>
        <v>#DIV/0!</v>
      </c>
    </row>
    <row r="958" spans="1:11" ht="12.75">
      <c r="A958" s="648" t="s">
        <v>155</v>
      </c>
      <c r="B958" s="649"/>
      <c r="C958" s="650"/>
      <c r="D958" s="207" t="s">
        <v>156</v>
      </c>
      <c r="E958" s="197">
        <f>E959+E960+E961</f>
        <v>28356000</v>
      </c>
      <c r="F958" s="197">
        <f>F959+F960+F961</f>
        <v>1194000</v>
      </c>
      <c r="G958" s="415">
        <f>G959+G960+G961</f>
        <v>709957.84</v>
      </c>
      <c r="H958" s="415">
        <f>H959+H960+H961</f>
        <v>709957.84</v>
      </c>
      <c r="I958" s="360">
        <f t="shared" si="94"/>
        <v>0</v>
      </c>
      <c r="J958" s="360">
        <f t="shared" si="95"/>
        <v>484042.16000000003</v>
      </c>
      <c r="K958" s="439">
        <f t="shared" si="96"/>
        <v>0.5946045561139028</v>
      </c>
    </row>
    <row r="959" spans="1:11" ht="15" customHeight="1">
      <c r="A959" s="512"/>
      <c r="B959" s="622" t="s">
        <v>157</v>
      </c>
      <c r="C959" s="589"/>
      <c r="D959" s="349" t="s">
        <v>158</v>
      </c>
      <c r="E959" s="191">
        <f>E101</f>
        <v>0</v>
      </c>
      <c r="F959" s="191">
        <f>F101</f>
        <v>0</v>
      </c>
      <c r="G959" s="414">
        <f>G101</f>
        <v>0</v>
      </c>
      <c r="H959" s="414">
        <f>H101</f>
        <v>0</v>
      </c>
      <c r="I959" s="360">
        <f t="shared" si="94"/>
        <v>0</v>
      </c>
      <c r="J959" s="360">
        <f t="shared" si="95"/>
        <v>0</v>
      </c>
      <c r="K959" s="439"/>
    </row>
    <row r="960" spans="1:11" ht="12.75">
      <c r="A960" s="581" t="s">
        <v>522</v>
      </c>
      <c r="B960" s="580"/>
      <c r="C960" s="580"/>
      <c r="D960" s="349" t="s">
        <v>160</v>
      </c>
      <c r="E960" s="191">
        <f>E103</f>
        <v>28356000</v>
      </c>
      <c r="F960" s="191">
        <f>F103</f>
        <v>1194000</v>
      </c>
      <c r="G960" s="414">
        <f>G103</f>
        <v>709957.84</v>
      </c>
      <c r="H960" s="414">
        <f>H103</f>
        <v>709957.84</v>
      </c>
      <c r="I960" s="360">
        <f t="shared" si="94"/>
        <v>0</v>
      </c>
      <c r="J960" s="360">
        <f t="shared" si="95"/>
        <v>484042.16000000003</v>
      </c>
      <c r="K960" s="439">
        <f t="shared" si="96"/>
        <v>0.5946045561139028</v>
      </c>
    </row>
    <row r="961" spans="1:11" ht="15" customHeight="1" hidden="1">
      <c r="A961" s="512"/>
      <c r="B961" s="187" t="s">
        <v>161</v>
      </c>
      <c r="C961" s="189"/>
      <c r="D961" s="349" t="s">
        <v>162</v>
      </c>
      <c r="E961" s="191"/>
      <c r="F961" s="191"/>
      <c r="G961" s="414"/>
      <c r="H961" s="414"/>
      <c r="I961" s="360">
        <f t="shared" si="94"/>
        <v>0</v>
      </c>
      <c r="J961" s="360">
        <f t="shared" si="95"/>
        <v>0</v>
      </c>
      <c r="K961" s="439" t="e">
        <f t="shared" si="96"/>
        <v>#DIV/0!</v>
      </c>
    </row>
    <row r="962" spans="1:11" ht="15" customHeight="1" hidden="1">
      <c r="A962" s="512" t="s">
        <v>163</v>
      </c>
      <c r="B962" s="194"/>
      <c r="C962" s="195"/>
      <c r="D962" s="207" t="s">
        <v>164</v>
      </c>
      <c r="E962" s="197">
        <f>E963</f>
        <v>0</v>
      </c>
      <c r="F962" s="197">
        <f>F963</f>
        <v>0</v>
      </c>
      <c r="G962" s="415">
        <f>G963</f>
        <v>0</v>
      </c>
      <c r="H962" s="415">
        <f>H963</f>
        <v>0</v>
      </c>
      <c r="I962" s="360">
        <f t="shared" si="94"/>
        <v>0</v>
      </c>
      <c r="J962" s="360">
        <f t="shared" si="95"/>
        <v>0</v>
      </c>
      <c r="K962" s="439" t="e">
        <f t="shared" si="96"/>
        <v>#DIV/0!</v>
      </c>
    </row>
    <row r="963" spans="1:11" ht="15" customHeight="1" hidden="1">
      <c r="A963" s="512" t="s">
        <v>165</v>
      </c>
      <c r="B963" s="198"/>
      <c r="C963" s="186"/>
      <c r="D963" s="207" t="s">
        <v>166</v>
      </c>
      <c r="E963" s="197">
        <f>E964+E966+E967+E968</f>
        <v>0</v>
      </c>
      <c r="F963" s="197">
        <f>F964+F966+F967+F968</f>
        <v>0</v>
      </c>
      <c r="G963" s="415">
        <f>G964+G966+G967+G968</f>
        <v>0</v>
      </c>
      <c r="H963" s="415">
        <f>H964+H966+H967+H968</f>
        <v>0</v>
      </c>
      <c r="I963" s="360">
        <f t="shared" si="94"/>
        <v>0</v>
      </c>
      <c r="J963" s="360">
        <f t="shared" si="95"/>
        <v>0</v>
      </c>
      <c r="K963" s="439" t="e">
        <f t="shared" si="96"/>
        <v>#DIV/0!</v>
      </c>
    </row>
    <row r="964" spans="1:11" ht="15" customHeight="1" hidden="1">
      <c r="A964" s="512"/>
      <c r="B964" s="187" t="s">
        <v>167</v>
      </c>
      <c r="C964" s="189"/>
      <c r="D964" s="349" t="s">
        <v>168</v>
      </c>
      <c r="E964" s="191">
        <f>E965</f>
        <v>0</v>
      </c>
      <c r="F964" s="191">
        <f>F965</f>
        <v>0</v>
      </c>
      <c r="G964" s="414">
        <f>G965</f>
        <v>0</v>
      </c>
      <c r="H964" s="414">
        <f>H965</f>
        <v>0</v>
      </c>
      <c r="I964" s="360">
        <f t="shared" si="94"/>
        <v>0</v>
      </c>
      <c r="J964" s="360">
        <f t="shared" si="95"/>
        <v>0</v>
      </c>
      <c r="K964" s="439" t="e">
        <f t="shared" si="96"/>
        <v>#DIV/0!</v>
      </c>
    </row>
    <row r="965" spans="1:11" ht="15" customHeight="1" hidden="1">
      <c r="A965" s="512"/>
      <c r="B965" s="584" t="s">
        <v>16</v>
      </c>
      <c r="C965" s="584"/>
      <c r="D965" s="349" t="s">
        <v>17</v>
      </c>
      <c r="E965" s="191"/>
      <c r="F965" s="191"/>
      <c r="G965" s="414"/>
      <c r="H965" s="414"/>
      <c r="I965" s="360">
        <f t="shared" si="94"/>
        <v>0</v>
      </c>
      <c r="J965" s="360">
        <f t="shared" si="95"/>
        <v>0</v>
      </c>
      <c r="K965" s="439" t="e">
        <f t="shared" si="96"/>
        <v>#DIV/0!</v>
      </c>
    </row>
    <row r="966" spans="1:11" ht="15" customHeight="1" hidden="1">
      <c r="A966" s="512"/>
      <c r="B966" s="642" t="s">
        <v>169</v>
      </c>
      <c r="C966" s="642"/>
      <c r="D966" s="349" t="s">
        <v>170</v>
      </c>
      <c r="E966" s="191"/>
      <c r="F966" s="191"/>
      <c r="G966" s="414"/>
      <c r="H966" s="414"/>
      <c r="I966" s="360">
        <f t="shared" si="94"/>
        <v>0</v>
      </c>
      <c r="J966" s="360">
        <f t="shared" si="95"/>
        <v>0</v>
      </c>
      <c r="K966" s="439" t="e">
        <f t="shared" si="96"/>
        <v>#DIV/0!</v>
      </c>
    </row>
    <row r="967" spans="1:11" ht="15" customHeight="1" hidden="1">
      <c r="A967" s="512"/>
      <c r="B967" s="187" t="s">
        <v>171</v>
      </c>
      <c r="C967" s="189"/>
      <c r="D967" s="349" t="s">
        <v>172</v>
      </c>
      <c r="E967" s="191"/>
      <c r="F967" s="191"/>
      <c r="G967" s="414"/>
      <c r="H967" s="414"/>
      <c r="I967" s="360">
        <f t="shared" si="94"/>
        <v>0</v>
      </c>
      <c r="J967" s="360">
        <f t="shared" si="95"/>
        <v>0</v>
      </c>
      <c r="K967" s="439" t="e">
        <f t="shared" si="96"/>
        <v>#DIV/0!</v>
      </c>
    </row>
    <row r="968" spans="1:11" ht="15" customHeight="1" hidden="1">
      <c r="A968" s="512"/>
      <c r="B968" s="642" t="s">
        <v>173</v>
      </c>
      <c r="C968" s="642"/>
      <c r="D968" s="349" t="s">
        <v>174</v>
      </c>
      <c r="E968" s="191"/>
      <c r="F968" s="191"/>
      <c r="G968" s="414"/>
      <c r="H968" s="414"/>
      <c r="I968" s="360">
        <f t="shared" si="94"/>
        <v>0</v>
      </c>
      <c r="J968" s="360">
        <f t="shared" si="95"/>
        <v>0</v>
      </c>
      <c r="K968" s="439" t="e">
        <f t="shared" si="96"/>
        <v>#DIV/0!</v>
      </c>
    </row>
    <row r="969" spans="1:11" ht="12.75" customHeight="1" hidden="1">
      <c r="A969" s="512" t="s">
        <v>175</v>
      </c>
      <c r="B969" s="194"/>
      <c r="C969" s="195"/>
      <c r="D969" s="207" t="s">
        <v>176</v>
      </c>
      <c r="E969" s="197">
        <f>E970</f>
        <v>0</v>
      </c>
      <c r="F969" s="197">
        <f>F970</f>
        <v>0</v>
      </c>
      <c r="G969" s="415">
        <f>G970</f>
        <v>0</v>
      </c>
      <c r="H969" s="415">
        <f>H970</f>
        <v>0</v>
      </c>
      <c r="I969" s="360">
        <f t="shared" si="94"/>
        <v>0</v>
      </c>
      <c r="J969" s="360">
        <f t="shared" si="95"/>
        <v>0</v>
      </c>
      <c r="K969" s="439" t="e">
        <f t="shared" si="96"/>
        <v>#DIV/0!</v>
      </c>
    </row>
    <row r="970" spans="1:11" ht="4.5" customHeight="1" hidden="1">
      <c r="A970" s="509" t="s">
        <v>177</v>
      </c>
      <c r="B970" s="189"/>
      <c r="C970" s="187"/>
      <c r="D970" s="349" t="s">
        <v>178</v>
      </c>
      <c r="E970" s="184">
        <f>E971+E972+E973</f>
        <v>0</v>
      </c>
      <c r="F970" s="184">
        <f>F971+F972+F973</f>
        <v>0</v>
      </c>
      <c r="G970" s="413">
        <f>G971+G972+G973</f>
        <v>0</v>
      </c>
      <c r="H970" s="413">
        <f>H971+H972+H973</f>
        <v>0</v>
      </c>
      <c r="I970" s="360">
        <f t="shared" si="94"/>
        <v>0</v>
      </c>
      <c r="J970" s="360">
        <f t="shared" si="95"/>
        <v>0</v>
      </c>
      <c r="K970" s="439" t="e">
        <f t="shared" si="96"/>
        <v>#DIV/0!</v>
      </c>
    </row>
    <row r="971" spans="1:11" ht="4.5" customHeight="1" hidden="1">
      <c r="A971" s="647" t="s">
        <v>179</v>
      </c>
      <c r="B971" s="551"/>
      <c r="C971" s="551"/>
      <c r="D971" s="349" t="s">
        <v>180</v>
      </c>
      <c r="E971" s="191"/>
      <c r="F971" s="191"/>
      <c r="G971" s="414"/>
      <c r="H971" s="414"/>
      <c r="I971" s="360">
        <f t="shared" si="94"/>
        <v>0</v>
      </c>
      <c r="J971" s="360">
        <f t="shared" si="95"/>
        <v>0</v>
      </c>
      <c r="K971" s="439" t="e">
        <f t="shared" si="96"/>
        <v>#DIV/0!</v>
      </c>
    </row>
    <row r="972" spans="1:11" ht="4.5" customHeight="1" hidden="1">
      <c r="A972" s="643" t="s">
        <v>181</v>
      </c>
      <c r="B972" s="642"/>
      <c r="C972" s="642"/>
      <c r="D972" s="349" t="s">
        <v>182</v>
      </c>
      <c r="E972" s="191"/>
      <c r="F972" s="191"/>
      <c r="G972" s="414"/>
      <c r="H972" s="414"/>
      <c r="I972" s="360">
        <f t="shared" si="94"/>
        <v>0</v>
      </c>
      <c r="J972" s="360">
        <f t="shared" si="95"/>
        <v>0</v>
      </c>
      <c r="K972" s="439" t="e">
        <f t="shared" si="96"/>
        <v>#DIV/0!</v>
      </c>
    </row>
    <row r="973" spans="1:11" ht="15" customHeight="1" hidden="1">
      <c r="A973" s="516" t="s">
        <v>337</v>
      </c>
      <c r="B973" s="348"/>
      <c r="C973" s="348"/>
      <c r="D973" s="6" t="s">
        <v>338</v>
      </c>
      <c r="E973" s="191"/>
      <c r="F973" s="191"/>
      <c r="G973" s="414"/>
      <c r="H973" s="414"/>
      <c r="I973" s="360">
        <f aca="true" t="shared" si="97" ref="I973:I1036">G973-H973</f>
        <v>0</v>
      </c>
      <c r="J973" s="360">
        <f aca="true" t="shared" si="98" ref="J973:J1036">F973-G973</f>
        <v>0</v>
      </c>
      <c r="K973" s="439" t="e">
        <f aca="true" t="shared" si="99" ref="K973:K1036">H973/F973</f>
        <v>#DIV/0!</v>
      </c>
    </row>
    <row r="974" spans="1:11" ht="12.75">
      <c r="A974" s="587" t="s">
        <v>342</v>
      </c>
      <c r="B974" s="588"/>
      <c r="C974" s="589"/>
      <c r="D974" s="6" t="s">
        <v>183</v>
      </c>
      <c r="E974" s="191">
        <f>E116</f>
        <v>0</v>
      </c>
      <c r="F974" s="191">
        <f>F116</f>
        <v>0</v>
      </c>
      <c r="G974" s="414">
        <f>G116</f>
        <v>104595.84</v>
      </c>
      <c r="H974" s="414">
        <f>H116</f>
        <v>104595.84</v>
      </c>
      <c r="I974" s="360">
        <f t="shared" si="97"/>
        <v>0</v>
      </c>
      <c r="J974" s="360">
        <f t="shared" si="98"/>
        <v>-104595.84</v>
      </c>
      <c r="K974" s="439"/>
    </row>
    <row r="975" spans="1:11" ht="12.75">
      <c r="A975" s="640" t="s">
        <v>184</v>
      </c>
      <c r="B975" s="641"/>
      <c r="C975" s="641"/>
      <c r="D975" s="207" t="s">
        <v>185</v>
      </c>
      <c r="E975" s="197">
        <f>E976</f>
        <v>10786000</v>
      </c>
      <c r="F975" s="197">
        <f>F976</f>
        <v>3058000</v>
      </c>
      <c r="G975" s="415">
        <f>G976</f>
        <v>857038.68</v>
      </c>
      <c r="H975" s="415">
        <f>H976</f>
        <v>857038.68</v>
      </c>
      <c r="I975" s="360">
        <f t="shared" si="97"/>
        <v>0</v>
      </c>
      <c r="J975" s="360">
        <f t="shared" si="98"/>
        <v>2200961.32</v>
      </c>
      <c r="K975" s="439">
        <f t="shared" si="99"/>
        <v>0.2802611772400262</v>
      </c>
    </row>
    <row r="976" spans="1:11" ht="12.75">
      <c r="A976" s="644" t="s">
        <v>186</v>
      </c>
      <c r="B976" s="645"/>
      <c r="C976" s="646"/>
      <c r="D976" s="207" t="s">
        <v>187</v>
      </c>
      <c r="E976" s="197">
        <f>E977+E997</f>
        <v>10786000</v>
      </c>
      <c r="F976" s="197">
        <f>F977+F997</f>
        <v>3058000</v>
      </c>
      <c r="G976" s="415">
        <f>G977+G997</f>
        <v>857038.68</v>
      </c>
      <c r="H976" s="415">
        <f>H977+H997</f>
        <v>857038.68</v>
      </c>
      <c r="I976" s="360">
        <f t="shared" si="97"/>
        <v>0</v>
      </c>
      <c r="J976" s="360">
        <f t="shared" si="98"/>
        <v>2200961.32</v>
      </c>
      <c r="K976" s="439">
        <f t="shared" si="99"/>
        <v>0.2802611772400262</v>
      </c>
    </row>
    <row r="977" spans="1:11" ht="15.75" customHeight="1">
      <c r="A977" s="644" t="s">
        <v>188</v>
      </c>
      <c r="B977" s="645"/>
      <c r="C977" s="646"/>
      <c r="D977" s="207" t="s">
        <v>189</v>
      </c>
      <c r="E977" s="197">
        <f>E978+E992</f>
        <v>10786000</v>
      </c>
      <c r="F977" s="197">
        <f>F978+F992</f>
        <v>3058000</v>
      </c>
      <c r="G977" s="415">
        <f>G978+G992</f>
        <v>857038.68</v>
      </c>
      <c r="H977" s="415">
        <f>H978+H992</f>
        <v>857038.68</v>
      </c>
      <c r="I977" s="360">
        <f t="shared" si="97"/>
        <v>0</v>
      </c>
      <c r="J977" s="360">
        <f t="shared" si="98"/>
        <v>2200961.32</v>
      </c>
      <c r="K977" s="439">
        <f t="shared" si="99"/>
        <v>0.2802611772400262</v>
      </c>
    </row>
    <row r="978" spans="1:11" ht="17.25" customHeight="1">
      <c r="A978" s="640" t="s">
        <v>190</v>
      </c>
      <c r="B978" s="641"/>
      <c r="C978" s="641"/>
      <c r="D978" s="207" t="s">
        <v>191</v>
      </c>
      <c r="E978" s="197">
        <f>E979+E980+E981+E982+E983+E984+E985+E989+E990+E991</f>
        <v>10786000</v>
      </c>
      <c r="F978" s="197">
        <f>F979+F980+F981+F982+F983+F984+F985+F989+F990+F991</f>
        <v>3058000</v>
      </c>
      <c r="G978" s="415">
        <f>G979+G980+G981+G982+G983+G984+G985+G989+G990+G991</f>
        <v>857038.68</v>
      </c>
      <c r="H978" s="415">
        <f>H979+H980+H981+H982+H983+H984+H985+H989+H990+H991</f>
        <v>857038.68</v>
      </c>
      <c r="I978" s="360">
        <f t="shared" si="97"/>
        <v>0</v>
      </c>
      <c r="J978" s="360">
        <f t="shared" si="98"/>
        <v>2200961.32</v>
      </c>
      <c r="K978" s="439">
        <f t="shared" si="99"/>
        <v>0.2802611772400262</v>
      </c>
    </row>
    <row r="979" spans="1:11" ht="15" customHeight="1" hidden="1">
      <c r="A979" s="509"/>
      <c r="B979" s="642" t="s">
        <v>192</v>
      </c>
      <c r="C979" s="642"/>
      <c r="D979" s="349" t="s">
        <v>193</v>
      </c>
      <c r="E979" s="191"/>
      <c r="F979" s="191"/>
      <c r="G979" s="414"/>
      <c r="H979" s="414"/>
      <c r="I979" s="360">
        <f t="shared" si="97"/>
        <v>0</v>
      </c>
      <c r="J979" s="360">
        <f t="shared" si="98"/>
        <v>0</v>
      </c>
      <c r="K979" s="439" t="e">
        <f t="shared" si="99"/>
        <v>#DIV/0!</v>
      </c>
    </row>
    <row r="980" spans="1:11" ht="15" customHeight="1" hidden="1">
      <c r="A980" s="509"/>
      <c r="B980" s="193" t="s">
        <v>194</v>
      </c>
      <c r="C980" s="189"/>
      <c r="D980" s="349" t="s">
        <v>195</v>
      </c>
      <c r="E980" s="191"/>
      <c r="F980" s="191"/>
      <c r="G980" s="414"/>
      <c r="H980" s="414"/>
      <c r="I980" s="360">
        <f t="shared" si="97"/>
        <v>0</v>
      </c>
      <c r="J980" s="360">
        <f t="shared" si="98"/>
        <v>0</v>
      </c>
      <c r="K980" s="439" t="e">
        <f t="shared" si="99"/>
        <v>#DIV/0!</v>
      </c>
    </row>
    <row r="981" spans="1:11" ht="15" customHeight="1" hidden="1">
      <c r="A981" s="509"/>
      <c r="B981" s="193" t="s">
        <v>196</v>
      </c>
      <c r="C981" s="189"/>
      <c r="D981" s="349" t="s">
        <v>197</v>
      </c>
      <c r="E981" s="191"/>
      <c r="F981" s="191"/>
      <c r="G981" s="414"/>
      <c r="H981" s="414"/>
      <c r="I981" s="360">
        <f t="shared" si="97"/>
        <v>0</v>
      </c>
      <c r="J981" s="360">
        <f t="shared" si="98"/>
        <v>0</v>
      </c>
      <c r="K981" s="439" t="e">
        <f t="shared" si="99"/>
        <v>#DIV/0!</v>
      </c>
    </row>
    <row r="982" spans="1:11" ht="15" customHeight="1" hidden="1">
      <c r="A982" s="510"/>
      <c r="B982" s="193" t="s">
        <v>198</v>
      </c>
      <c r="C982" s="189"/>
      <c r="D982" s="349" t="s">
        <v>199</v>
      </c>
      <c r="E982" s="191"/>
      <c r="F982" s="191"/>
      <c r="G982" s="414"/>
      <c r="H982" s="414"/>
      <c r="I982" s="360">
        <f t="shared" si="97"/>
        <v>0</v>
      </c>
      <c r="J982" s="360">
        <f t="shared" si="98"/>
        <v>0</v>
      </c>
      <c r="K982" s="439" t="e">
        <f t="shared" si="99"/>
        <v>#DIV/0!</v>
      </c>
    </row>
    <row r="983" spans="1:11" ht="15.75" customHeight="1" hidden="1">
      <c r="A983" s="517"/>
      <c r="B983" s="551" t="s">
        <v>200</v>
      </c>
      <c r="C983" s="551"/>
      <c r="D983" s="349" t="s">
        <v>201</v>
      </c>
      <c r="E983" s="191"/>
      <c r="F983" s="191"/>
      <c r="G983" s="414"/>
      <c r="H983" s="414"/>
      <c r="I983" s="360">
        <f t="shared" si="97"/>
        <v>0</v>
      </c>
      <c r="J983" s="360">
        <f t="shared" si="98"/>
        <v>0</v>
      </c>
      <c r="K983" s="439" t="e">
        <f t="shared" si="99"/>
        <v>#DIV/0!</v>
      </c>
    </row>
    <row r="984" spans="1:11" ht="15" customHeight="1" hidden="1">
      <c r="A984" s="510"/>
      <c r="B984" s="193" t="s">
        <v>202</v>
      </c>
      <c r="C984" s="189"/>
      <c r="D984" s="349" t="s">
        <v>203</v>
      </c>
      <c r="E984" s="191"/>
      <c r="F984" s="191"/>
      <c r="G984" s="414"/>
      <c r="H984" s="414"/>
      <c r="I984" s="360">
        <f t="shared" si="97"/>
        <v>0</v>
      </c>
      <c r="J984" s="360">
        <f t="shared" si="98"/>
        <v>0</v>
      </c>
      <c r="K984" s="439" t="e">
        <f t="shared" si="99"/>
        <v>#DIV/0!</v>
      </c>
    </row>
    <row r="985" spans="1:11" ht="15" customHeight="1">
      <c r="A985" s="509"/>
      <c r="B985" s="637" t="s">
        <v>204</v>
      </c>
      <c r="C985" s="637"/>
      <c r="D985" s="349" t="s">
        <v>205</v>
      </c>
      <c r="E985" s="209">
        <f>E986+E987+E988</f>
        <v>0</v>
      </c>
      <c r="F985" s="209">
        <f>F986+F987+F988</f>
        <v>0</v>
      </c>
      <c r="G985" s="419">
        <f>G986+G987+G988</f>
        <v>0</v>
      </c>
      <c r="H985" s="419">
        <f>H986+H987+H988</f>
        <v>0</v>
      </c>
      <c r="I985" s="360">
        <f t="shared" si="97"/>
        <v>0</v>
      </c>
      <c r="J985" s="360">
        <f t="shared" si="98"/>
        <v>0</v>
      </c>
      <c r="K985" s="439"/>
    </row>
    <row r="986" spans="1:11" ht="15" customHeight="1">
      <c r="A986" s="509"/>
      <c r="B986" s="637" t="s">
        <v>206</v>
      </c>
      <c r="C986" s="637"/>
      <c r="D986" s="349" t="s">
        <v>207</v>
      </c>
      <c r="E986" s="191">
        <v>0</v>
      </c>
      <c r="F986" s="191"/>
      <c r="G986" s="414"/>
      <c r="H986" s="414"/>
      <c r="I986" s="360">
        <f t="shared" si="97"/>
        <v>0</v>
      </c>
      <c r="J986" s="360">
        <f t="shared" si="98"/>
        <v>0</v>
      </c>
      <c r="K986" s="439"/>
    </row>
    <row r="987" spans="1:11" ht="15" customHeight="1">
      <c r="A987" s="509"/>
      <c r="B987" s="637" t="s">
        <v>208</v>
      </c>
      <c r="C987" s="637"/>
      <c r="D987" s="349" t="s">
        <v>209</v>
      </c>
      <c r="E987" s="191">
        <v>0</v>
      </c>
      <c r="F987" s="191"/>
      <c r="G987" s="414"/>
      <c r="H987" s="414"/>
      <c r="I987" s="360">
        <f t="shared" si="97"/>
        <v>0</v>
      </c>
      <c r="J987" s="360">
        <f t="shared" si="98"/>
        <v>0</v>
      </c>
      <c r="K987" s="439"/>
    </row>
    <row r="988" spans="1:11" ht="15" customHeight="1">
      <c r="A988" s="509"/>
      <c r="B988" s="637" t="s">
        <v>419</v>
      </c>
      <c r="C988" s="637"/>
      <c r="D988" s="349" t="s">
        <v>418</v>
      </c>
      <c r="E988" s="191">
        <v>0</v>
      </c>
      <c r="F988" s="191"/>
      <c r="G988" s="414"/>
      <c r="H988" s="414"/>
      <c r="I988" s="360">
        <f t="shared" si="97"/>
        <v>0</v>
      </c>
      <c r="J988" s="360">
        <f t="shared" si="98"/>
        <v>0</v>
      </c>
      <c r="K988" s="439"/>
    </row>
    <row r="989" spans="1:11" ht="15" customHeight="1" hidden="1">
      <c r="A989" s="509"/>
      <c r="B989" s="551" t="s">
        <v>210</v>
      </c>
      <c r="C989" s="551"/>
      <c r="D989" s="349" t="s">
        <v>211</v>
      </c>
      <c r="E989" s="191"/>
      <c r="F989" s="191"/>
      <c r="G989" s="414"/>
      <c r="H989" s="414"/>
      <c r="I989" s="360">
        <f t="shared" si="97"/>
        <v>0</v>
      </c>
      <c r="J989" s="360">
        <f t="shared" si="98"/>
        <v>0</v>
      </c>
      <c r="K989" s="439" t="e">
        <f t="shared" si="99"/>
        <v>#DIV/0!</v>
      </c>
    </row>
    <row r="990" spans="1:11" ht="15" customHeight="1" hidden="1">
      <c r="A990" s="509"/>
      <c r="B990" s="551" t="s">
        <v>212</v>
      </c>
      <c r="C990" s="551"/>
      <c r="D990" s="349" t="s">
        <v>213</v>
      </c>
      <c r="E990" s="191"/>
      <c r="F990" s="191"/>
      <c r="G990" s="414"/>
      <c r="H990" s="414"/>
      <c r="I990" s="360">
        <f t="shared" si="97"/>
        <v>0</v>
      </c>
      <c r="J990" s="360">
        <f t="shared" si="98"/>
        <v>0</v>
      </c>
      <c r="K990" s="439" t="e">
        <f t="shared" si="99"/>
        <v>#DIV/0!</v>
      </c>
    </row>
    <row r="991" spans="1:11" ht="29.25" customHeight="1">
      <c r="A991" s="636" t="s">
        <v>214</v>
      </c>
      <c r="B991" s="637"/>
      <c r="C991" s="637"/>
      <c r="D991" s="207" t="s">
        <v>215</v>
      </c>
      <c r="E991" s="191">
        <f>E133</f>
        <v>10786000</v>
      </c>
      <c r="F991" s="191">
        <f>F133</f>
        <v>3058000</v>
      </c>
      <c r="G991" s="414">
        <f>G133</f>
        <v>857038.68</v>
      </c>
      <c r="H991" s="414">
        <f>H133</f>
        <v>857038.68</v>
      </c>
      <c r="I991" s="360">
        <f t="shared" si="97"/>
        <v>0</v>
      </c>
      <c r="J991" s="360">
        <f t="shared" si="98"/>
        <v>2200961.32</v>
      </c>
      <c r="K991" s="439">
        <f t="shared" si="99"/>
        <v>0.2802611772400262</v>
      </c>
    </row>
    <row r="992" spans="1:11" ht="15" customHeight="1" hidden="1">
      <c r="A992" s="640" t="s">
        <v>216</v>
      </c>
      <c r="B992" s="641"/>
      <c r="C992" s="641"/>
      <c r="D992" s="196" t="s">
        <v>217</v>
      </c>
      <c r="E992" s="203">
        <f>E993+E994+E995+E996</f>
        <v>0</v>
      </c>
      <c r="F992" s="203">
        <f>F993+F994+F995+F996</f>
        <v>0</v>
      </c>
      <c r="G992" s="417">
        <f>G993+G994+G995+G996</f>
        <v>0</v>
      </c>
      <c r="H992" s="417">
        <f>H993+H994+H995+H996</f>
        <v>0</v>
      </c>
      <c r="I992" s="360">
        <f t="shared" si="97"/>
        <v>0</v>
      </c>
      <c r="J992" s="360">
        <f t="shared" si="98"/>
        <v>0</v>
      </c>
      <c r="K992" s="439" t="e">
        <f t="shared" si="99"/>
        <v>#DIV/0!</v>
      </c>
    </row>
    <row r="993" spans="1:11" ht="15" customHeight="1" hidden="1">
      <c r="A993" s="509"/>
      <c r="B993" s="193" t="s">
        <v>218</v>
      </c>
      <c r="C993" s="189"/>
      <c r="D993" s="349" t="s">
        <v>219</v>
      </c>
      <c r="E993" s="191"/>
      <c r="F993" s="191"/>
      <c r="G993" s="414"/>
      <c r="H993" s="414"/>
      <c r="I993" s="360">
        <f t="shared" si="97"/>
        <v>0</v>
      </c>
      <c r="J993" s="360">
        <f t="shared" si="98"/>
        <v>0</v>
      </c>
      <c r="K993" s="439" t="e">
        <f t="shared" si="99"/>
        <v>#DIV/0!</v>
      </c>
    </row>
    <row r="994" spans="1:11" ht="15" customHeight="1" hidden="1">
      <c r="A994" s="509"/>
      <c r="B994" s="597" t="s">
        <v>220</v>
      </c>
      <c r="C994" s="597"/>
      <c r="D994" s="349" t="s">
        <v>221</v>
      </c>
      <c r="E994" s="191"/>
      <c r="F994" s="191"/>
      <c r="G994" s="414"/>
      <c r="H994" s="414"/>
      <c r="I994" s="360">
        <f t="shared" si="97"/>
        <v>0</v>
      </c>
      <c r="J994" s="360">
        <f t="shared" si="98"/>
        <v>0</v>
      </c>
      <c r="K994" s="439" t="e">
        <f t="shared" si="99"/>
        <v>#DIV/0!</v>
      </c>
    </row>
    <row r="995" spans="1:11" ht="15" customHeight="1" hidden="1">
      <c r="A995" s="509"/>
      <c r="B995" s="551" t="s">
        <v>424</v>
      </c>
      <c r="C995" s="551"/>
      <c r="D995" s="349" t="s">
        <v>222</v>
      </c>
      <c r="E995" s="191"/>
      <c r="F995" s="191"/>
      <c r="G995" s="414"/>
      <c r="H995" s="414"/>
      <c r="I995" s="360">
        <f t="shared" si="97"/>
        <v>0</v>
      </c>
      <c r="J995" s="360">
        <f t="shared" si="98"/>
        <v>0</v>
      </c>
      <c r="K995" s="439" t="e">
        <f t="shared" si="99"/>
        <v>#DIV/0!</v>
      </c>
    </row>
    <row r="996" spans="1:11" ht="15" customHeight="1" hidden="1">
      <c r="A996" s="509"/>
      <c r="B996" s="551" t="s">
        <v>223</v>
      </c>
      <c r="C996" s="551"/>
      <c r="D996" s="349" t="s">
        <v>224</v>
      </c>
      <c r="E996" s="191"/>
      <c r="F996" s="191"/>
      <c r="G996" s="414"/>
      <c r="H996" s="414"/>
      <c r="I996" s="360">
        <f t="shared" si="97"/>
        <v>0</v>
      </c>
      <c r="J996" s="360">
        <f t="shared" si="98"/>
        <v>0</v>
      </c>
      <c r="K996" s="439" t="e">
        <f t="shared" si="99"/>
        <v>#DIV/0!</v>
      </c>
    </row>
    <row r="997" spans="1:11" ht="15" customHeight="1" hidden="1">
      <c r="A997" s="510" t="s">
        <v>225</v>
      </c>
      <c r="B997" s="198"/>
      <c r="C997" s="186"/>
      <c r="D997" s="207" t="s">
        <v>226</v>
      </c>
      <c r="E997" s="202"/>
      <c r="F997" s="202"/>
      <c r="G997" s="416"/>
      <c r="H997" s="416"/>
      <c r="I997" s="360">
        <f t="shared" si="97"/>
        <v>0</v>
      </c>
      <c r="J997" s="360">
        <f t="shared" si="98"/>
        <v>0</v>
      </c>
      <c r="K997" s="439" t="e">
        <f t="shared" si="99"/>
        <v>#DIV/0!</v>
      </c>
    </row>
    <row r="998" spans="1:11" ht="15" customHeight="1" hidden="1">
      <c r="A998" s="509"/>
      <c r="B998" s="551" t="s">
        <v>227</v>
      </c>
      <c r="C998" s="551"/>
      <c r="D998" s="349" t="s">
        <v>228</v>
      </c>
      <c r="E998" s="191"/>
      <c r="F998" s="191"/>
      <c r="G998" s="414"/>
      <c r="H998" s="414"/>
      <c r="I998" s="360">
        <f t="shared" si="97"/>
        <v>0</v>
      </c>
      <c r="J998" s="360">
        <f t="shared" si="98"/>
        <v>0</v>
      </c>
      <c r="K998" s="439" t="e">
        <f t="shared" si="99"/>
        <v>#DIV/0!</v>
      </c>
    </row>
    <row r="999" spans="1:11" ht="15" customHeight="1" hidden="1">
      <c r="A999" s="518"/>
      <c r="B999" s="551" t="s">
        <v>229</v>
      </c>
      <c r="C999" s="551"/>
      <c r="D999" s="349" t="s">
        <v>230</v>
      </c>
      <c r="E999" s="191"/>
      <c r="F999" s="191"/>
      <c r="G999" s="414"/>
      <c r="H999" s="414"/>
      <c r="I999" s="360">
        <f t="shared" si="97"/>
        <v>0</v>
      </c>
      <c r="J999" s="360">
        <f t="shared" si="98"/>
        <v>0</v>
      </c>
      <c r="K999" s="439" t="e">
        <f t="shared" si="99"/>
        <v>#DIV/0!</v>
      </c>
    </row>
    <row r="1000" spans="1:11" ht="12.75">
      <c r="A1000" s="634" t="s">
        <v>231</v>
      </c>
      <c r="B1000" s="635"/>
      <c r="C1000" s="635"/>
      <c r="D1000" s="207" t="s">
        <v>232</v>
      </c>
      <c r="E1000" s="210">
        <f>E1001+E1005+E1009+E1011</f>
        <v>36376000</v>
      </c>
      <c r="F1000" s="210">
        <f>F1001+F1005+F1009+F1011</f>
        <v>5027000</v>
      </c>
      <c r="G1000" s="420">
        <f>G1001+G1005+G1009+G1011</f>
        <v>1239519.24</v>
      </c>
      <c r="H1000" s="420">
        <f>H1001+H1005+H1009+H1011</f>
        <v>1239519.24</v>
      </c>
      <c r="I1000" s="360">
        <f t="shared" si="97"/>
        <v>0</v>
      </c>
      <c r="J1000" s="360">
        <f t="shared" si="98"/>
        <v>3787480.76</v>
      </c>
      <c r="K1000" s="439">
        <f t="shared" si="99"/>
        <v>0.246572357270738</v>
      </c>
    </row>
    <row r="1001" spans="1:11" ht="12.75">
      <c r="A1001" s="634" t="s">
        <v>233</v>
      </c>
      <c r="B1001" s="635"/>
      <c r="C1001" s="635"/>
      <c r="D1001" s="207" t="s">
        <v>234</v>
      </c>
      <c r="E1001" s="210">
        <f>E1002+E1003+E1004</f>
        <v>36026000</v>
      </c>
      <c r="F1001" s="210">
        <f>F1002+F1003+F1004</f>
        <v>5027000</v>
      </c>
      <c r="G1001" s="420">
        <f>G1002+G1003+G1004</f>
        <v>966462.98</v>
      </c>
      <c r="H1001" s="420">
        <f>H1002+H1003+H1004</f>
        <v>966462.98</v>
      </c>
      <c r="I1001" s="360">
        <f t="shared" si="97"/>
        <v>0</v>
      </c>
      <c r="J1001" s="360">
        <f t="shared" si="98"/>
        <v>4060537.02</v>
      </c>
      <c r="K1001" s="439">
        <f t="shared" si="99"/>
        <v>0.19225442212054902</v>
      </c>
    </row>
    <row r="1002" spans="1:11" ht="12.75">
      <c r="A1002" s="636" t="s">
        <v>235</v>
      </c>
      <c r="B1002" s="637"/>
      <c r="C1002" s="637"/>
      <c r="D1002" s="349" t="s">
        <v>236</v>
      </c>
      <c r="E1002" s="191">
        <f>E145</f>
        <v>33000000</v>
      </c>
      <c r="F1002" s="191">
        <f aca="true" t="shared" si="100" ref="F1002:G1004">F145</f>
        <v>3868000</v>
      </c>
      <c r="G1002" s="414">
        <f t="shared" si="100"/>
        <v>0</v>
      </c>
      <c r="H1002" s="414">
        <f>H145</f>
        <v>0</v>
      </c>
      <c r="I1002" s="360">
        <f t="shared" si="97"/>
        <v>0</v>
      </c>
      <c r="J1002" s="360">
        <f t="shared" si="98"/>
        <v>3868000</v>
      </c>
      <c r="K1002" s="439">
        <f t="shared" si="99"/>
        <v>0</v>
      </c>
    </row>
    <row r="1003" spans="1:11" ht="12.75">
      <c r="A1003" s="636" t="s">
        <v>237</v>
      </c>
      <c r="B1003" s="637"/>
      <c r="C1003" s="637"/>
      <c r="D1003" s="349" t="s">
        <v>238</v>
      </c>
      <c r="E1003" s="191">
        <f>E146</f>
        <v>2955000</v>
      </c>
      <c r="F1003" s="191">
        <f t="shared" si="100"/>
        <v>1159000</v>
      </c>
      <c r="G1003" s="414">
        <f t="shared" si="100"/>
        <v>966462.98</v>
      </c>
      <c r="H1003" s="414">
        <f>H146</f>
        <v>966462.98</v>
      </c>
      <c r="I1003" s="360">
        <f t="shared" si="97"/>
        <v>0</v>
      </c>
      <c r="J1003" s="360">
        <f t="shared" si="98"/>
        <v>192537.02000000002</v>
      </c>
      <c r="K1003" s="439">
        <f t="shared" si="99"/>
        <v>0.8338766005176876</v>
      </c>
    </row>
    <row r="1004" spans="1:11" ht="12.75">
      <c r="A1004" s="636" t="s">
        <v>239</v>
      </c>
      <c r="B1004" s="637"/>
      <c r="C1004" s="637"/>
      <c r="D1004" s="349" t="s">
        <v>240</v>
      </c>
      <c r="E1004" s="191">
        <f>E147</f>
        <v>71000</v>
      </c>
      <c r="F1004" s="191">
        <f t="shared" si="100"/>
        <v>0</v>
      </c>
      <c r="G1004" s="414">
        <f t="shared" si="100"/>
        <v>0</v>
      </c>
      <c r="H1004" s="414">
        <f>H147</f>
        <v>0</v>
      </c>
      <c r="I1004" s="360">
        <f t="shared" si="97"/>
        <v>0</v>
      </c>
      <c r="J1004" s="360">
        <f t="shared" si="98"/>
        <v>0</v>
      </c>
      <c r="K1004" s="439"/>
    </row>
    <row r="1005" spans="1:11" ht="12.75">
      <c r="A1005" s="634" t="s">
        <v>425</v>
      </c>
      <c r="B1005" s="635"/>
      <c r="C1005" s="635"/>
      <c r="D1005" s="207" t="s">
        <v>242</v>
      </c>
      <c r="E1005" s="203">
        <f>E1006+E1007+E1008</f>
        <v>350000</v>
      </c>
      <c r="F1005" s="203">
        <f>F1006+F1007+F1008</f>
        <v>0</v>
      </c>
      <c r="G1005" s="417">
        <f>G1006+G1007+G1008</f>
        <v>229809.45</v>
      </c>
      <c r="H1005" s="417">
        <f>H1006+H1007+H1008</f>
        <v>229809.45</v>
      </c>
      <c r="I1005" s="360">
        <f t="shared" si="97"/>
        <v>0</v>
      </c>
      <c r="J1005" s="360">
        <f t="shared" si="98"/>
        <v>-229809.45</v>
      </c>
      <c r="K1005" s="439"/>
    </row>
    <row r="1006" spans="1:11" ht="12.75">
      <c r="A1006" s="636" t="s">
        <v>235</v>
      </c>
      <c r="B1006" s="637"/>
      <c r="C1006" s="637"/>
      <c r="D1006" s="349" t="s">
        <v>243</v>
      </c>
      <c r="E1006" s="191">
        <f>E149</f>
        <v>0</v>
      </c>
      <c r="F1006" s="191">
        <f aca="true" t="shared" si="101" ref="F1006:G1008">F149</f>
        <v>0</v>
      </c>
      <c r="G1006" s="414">
        <f t="shared" si="101"/>
        <v>28272.65</v>
      </c>
      <c r="H1006" s="414">
        <f>H149</f>
        <v>28272.65</v>
      </c>
      <c r="I1006" s="360">
        <f t="shared" si="97"/>
        <v>0</v>
      </c>
      <c r="J1006" s="360">
        <f t="shared" si="98"/>
        <v>-28272.65</v>
      </c>
      <c r="K1006" s="439"/>
    </row>
    <row r="1007" spans="1:11" ht="12.75">
      <c r="A1007" s="636" t="s">
        <v>237</v>
      </c>
      <c r="B1007" s="637"/>
      <c r="C1007" s="637"/>
      <c r="D1007" s="349" t="s">
        <v>244</v>
      </c>
      <c r="E1007" s="191">
        <f>E150</f>
        <v>350000</v>
      </c>
      <c r="F1007" s="191">
        <f t="shared" si="101"/>
        <v>0</v>
      </c>
      <c r="G1007" s="414">
        <f t="shared" si="101"/>
        <v>38963.11</v>
      </c>
      <c r="H1007" s="414">
        <f>H150</f>
        <v>38963.11</v>
      </c>
      <c r="I1007" s="360">
        <f t="shared" si="97"/>
        <v>0</v>
      </c>
      <c r="J1007" s="360">
        <f t="shared" si="98"/>
        <v>-38963.11</v>
      </c>
      <c r="K1007" s="439"/>
    </row>
    <row r="1008" spans="1:11" ht="12.75">
      <c r="A1008" s="636" t="s">
        <v>239</v>
      </c>
      <c r="B1008" s="637"/>
      <c r="C1008" s="637"/>
      <c r="D1008" s="349" t="s">
        <v>245</v>
      </c>
      <c r="E1008" s="191">
        <f>E151</f>
        <v>0</v>
      </c>
      <c r="F1008" s="191">
        <f t="shared" si="101"/>
        <v>0</v>
      </c>
      <c r="G1008" s="414">
        <f t="shared" si="101"/>
        <v>162573.69</v>
      </c>
      <c r="H1008" s="414">
        <f>H151</f>
        <v>162573.69</v>
      </c>
      <c r="I1008" s="360">
        <f t="shared" si="97"/>
        <v>0</v>
      </c>
      <c r="J1008" s="360">
        <f t="shared" si="98"/>
        <v>-162573.69</v>
      </c>
      <c r="K1008" s="439"/>
    </row>
    <row r="1009" spans="1:11" ht="12.75" hidden="1">
      <c r="A1009" s="634" t="s">
        <v>372</v>
      </c>
      <c r="B1009" s="635"/>
      <c r="C1009" s="635"/>
      <c r="D1009" s="349" t="s">
        <v>373</v>
      </c>
      <c r="E1009" s="202">
        <f>E1010</f>
        <v>0</v>
      </c>
      <c r="F1009" s="202">
        <f>F1010</f>
        <v>0</v>
      </c>
      <c r="G1009" s="416">
        <f>G1010</f>
        <v>43246.81</v>
      </c>
      <c r="H1009" s="416">
        <f>H1010</f>
        <v>43246.81</v>
      </c>
      <c r="I1009" s="360">
        <f t="shared" si="97"/>
        <v>0</v>
      </c>
      <c r="J1009" s="360">
        <f t="shared" si="98"/>
        <v>-43246.81</v>
      </c>
      <c r="K1009" s="439" t="e">
        <f t="shared" si="99"/>
        <v>#DIV/0!</v>
      </c>
    </row>
    <row r="1010" spans="1:11" ht="12.75" hidden="1">
      <c r="A1010" s="636" t="s">
        <v>237</v>
      </c>
      <c r="B1010" s="637"/>
      <c r="C1010" s="637"/>
      <c r="D1010" s="349" t="s">
        <v>374</v>
      </c>
      <c r="E1010" s="191">
        <f>E153</f>
        <v>0</v>
      </c>
      <c r="F1010" s="191">
        <f>F153</f>
        <v>0</v>
      </c>
      <c r="G1010" s="414">
        <f>G153</f>
        <v>43246.81</v>
      </c>
      <c r="H1010" s="414">
        <f>H153</f>
        <v>43246.81</v>
      </c>
      <c r="I1010" s="360">
        <f t="shared" si="97"/>
        <v>0</v>
      </c>
      <c r="J1010" s="360">
        <f t="shared" si="98"/>
        <v>-43246.81</v>
      </c>
      <c r="K1010" s="439" t="e">
        <f t="shared" si="99"/>
        <v>#DIV/0!</v>
      </c>
    </row>
    <row r="1011" spans="1:11" ht="12.75" hidden="1">
      <c r="A1011" s="634" t="s">
        <v>246</v>
      </c>
      <c r="B1011" s="635"/>
      <c r="C1011" s="635"/>
      <c r="D1011" s="207" t="s">
        <v>247</v>
      </c>
      <c r="E1011" s="203">
        <f>E1012+E1013+E1014</f>
        <v>0</v>
      </c>
      <c r="F1011" s="203">
        <f>F1012+F1013+F1014</f>
        <v>0</v>
      </c>
      <c r="G1011" s="417">
        <f>G1012+G1013+G1014</f>
        <v>0</v>
      </c>
      <c r="H1011" s="417">
        <f>H1012+H1013+H1014</f>
        <v>0</v>
      </c>
      <c r="I1011" s="360">
        <f t="shared" si="97"/>
        <v>0</v>
      </c>
      <c r="J1011" s="360">
        <f t="shared" si="98"/>
        <v>0</v>
      </c>
      <c r="K1011" s="439" t="e">
        <f t="shared" si="99"/>
        <v>#DIV/0!</v>
      </c>
    </row>
    <row r="1012" spans="1:11" ht="12.75" hidden="1">
      <c r="A1012" s="636" t="s">
        <v>235</v>
      </c>
      <c r="B1012" s="637"/>
      <c r="C1012" s="637"/>
      <c r="D1012" s="349" t="s">
        <v>248</v>
      </c>
      <c r="E1012" s="191">
        <f aca="true" t="shared" si="102" ref="E1012:H1014">E155</f>
        <v>0</v>
      </c>
      <c r="F1012" s="191">
        <f t="shared" si="102"/>
        <v>0</v>
      </c>
      <c r="G1012" s="414">
        <f t="shared" si="102"/>
        <v>0</v>
      </c>
      <c r="H1012" s="414">
        <f t="shared" si="102"/>
        <v>0</v>
      </c>
      <c r="I1012" s="360">
        <f t="shared" si="97"/>
        <v>0</v>
      </c>
      <c r="J1012" s="360">
        <f t="shared" si="98"/>
        <v>0</v>
      </c>
      <c r="K1012" s="439" t="e">
        <f t="shared" si="99"/>
        <v>#DIV/0!</v>
      </c>
    </row>
    <row r="1013" spans="1:11" ht="15" customHeight="1" hidden="1">
      <c r="A1013" s="636" t="s">
        <v>237</v>
      </c>
      <c r="B1013" s="637"/>
      <c r="C1013" s="637"/>
      <c r="D1013" s="349" t="s">
        <v>249</v>
      </c>
      <c r="E1013" s="191">
        <f t="shared" si="102"/>
        <v>0</v>
      </c>
      <c r="F1013" s="191">
        <f t="shared" si="102"/>
        <v>0</v>
      </c>
      <c r="G1013" s="414">
        <f t="shared" si="102"/>
        <v>0</v>
      </c>
      <c r="H1013" s="414">
        <f t="shared" si="102"/>
        <v>0</v>
      </c>
      <c r="I1013" s="360">
        <f t="shared" si="97"/>
        <v>0</v>
      </c>
      <c r="J1013" s="360">
        <f t="shared" si="98"/>
        <v>0</v>
      </c>
      <c r="K1013" s="439" t="e">
        <f t="shared" si="99"/>
        <v>#DIV/0!</v>
      </c>
    </row>
    <row r="1014" spans="1:11" ht="15" customHeight="1" hidden="1">
      <c r="A1014" s="636" t="s">
        <v>239</v>
      </c>
      <c r="B1014" s="637"/>
      <c r="C1014" s="637"/>
      <c r="D1014" s="349" t="s">
        <v>250</v>
      </c>
      <c r="E1014" s="191">
        <f t="shared" si="102"/>
        <v>0</v>
      </c>
      <c r="F1014" s="191">
        <f t="shared" si="102"/>
        <v>0</v>
      </c>
      <c r="G1014" s="414">
        <f t="shared" si="102"/>
        <v>0</v>
      </c>
      <c r="H1014" s="414">
        <f t="shared" si="102"/>
        <v>0</v>
      </c>
      <c r="I1014" s="360">
        <f t="shared" si="97"/>
        <v>0</v>
      </c>
      <c r="J1014" s="360">
        <f t="shared" si="98"/>
        <v>0</v>
      </c>
      <c r="K1014" s="439" t="e">
        <f t="shared" si="99"/>
        <v>#DIV/0!</v>
      </c>
    </row>
    <row r="1015" spans="1:11" ht="15" customHeight="1" hidden="1">
      <c r="A1015" s="636"/>
      <c r="B1015" s="637"/>
      <c r="C1015" s="637"/>
      <c r="D1015" s="349"/>
      <c r="E1015" s="191"/>
      <c r="F1015" s="191"/>
      <c r="G1015" s="414"/>
      <c r="H1015" s="414"/>
      <c r="I1015" s="360">
        <f t="shared" si="97"/>
        <v>0</v>
      </c>
      <c r="J1015" s="360">
        <f t="shared" si="98"/>
        <v>0</v>
      </c>
      <c r="K1015" s="439" t="e">
        <f t="shared" si="99"/>
        <v>#DIV/0!</v>
      </c>
    </row>
    <row r="1016" spans="1:11" ht="16.5" customHeight="1" hidden="1">
      <c r="A1016" s="638"/>
      <c r="B1016" s="639"/>
      <c r="C1016" s="639"/>
      <c r="D1016" s="349"/>
      <c r="E1016" s="191"/>
      <c r="F1016" s="191"/>
      <c r="G1016" s="414"/>
      <c r="H1016" s="414"/>
      <c r="I1016" s="360">
        <f t="shared" si="97"/>
        <v>0</v>
      </c>
      <c r="J1016" s="360">
        <f t="shared" si="98"/>
        <v>0</v>
      </c>
      <c r="K1016" s="439" t="e">
        <f t="shared" si="99"/>
        <v>#DIV/0!</v>
      </c>
    </row>
    <row r="1017" spans="1:11" ht="27" customHeight="1">
      <c r="A1017" s="519" t="s">
        <v>343</v>
      </c>
      <c r="B1017" s="325"/>
      <c r="C1017" s="324"/>
      <c r="D1017" s="181" t="s">
        <v>251</v>
      </c>
      <c r="E1017" s="182">
        <f>E1030+E1040+E1061+E1065+E1069+E1106+E1124+E1164+E1181+E1185+E1187+E1195+E1226</f>
        <v>89884000</v>
      </c>
      <c r="F1017" s="182">
        <f>F1030+F1040+F1061+F1065+F1069+F1106+F1124+F1164+F1181+F1185+F1187+F1195+F1226</f>
        <v>17887000</v>
      </c>
      <c r="G1017" s="411">
        <f>G1030+G1040+G1061+G1065+G1069+G1106+G1124+G1164+G1181+G1185+G1187+G1195+G1226</f>
        <v>819276.42</v>
      </c>
      <c r="H1017" s="411">
        <f>H1030+H1040+H1061+H1065+H1069+H1106+H1124+H1164+H1181+H1185+H1187+H1195+H1226</f>
        <v>809621.24</v>
      </c>
      <c r="I1017" s="360">
        <f t="shared" si="97"/>
        <v>9655.180000000051</v>
      </c>
      <c r="J1017" s="411">
        <f t="shared" si="98"/>
        <v>17067723.58</v>
      </c>
      <c r="K1017" s="411">
        <f t="shared" si="99"/>
        <v>0.045263109520881084</v>
      </c>
    </row>
    <row r="1018" spans="1:11" ht="12.75" hidden="1">
      <c r="A1018" s="520" t="s">
        <v>256</v>
      </c>
      <c r="B1018" s="213"/>
      <c r="C1018" s="212"/>
      <c r="D1018" s="215">
        <v>30</v>
      </c>
      <c r="E1018" s="183">
        <v>0</v>
      </c>
      <c r="F1018" s="183">
        <v>0</v>
      </c>
      <c r="G1018" s="412">
        <v>0</v>
      </c>
      <c r="H1018" s="412">
        <v>0</v>
      </c>
      <c r="I1018" s="360">
        <f t="shared" si="97"/>
        <v>0</v>
      </c>
      <c r="J1018" s="360">
        <f t="shared" si="98"/>
        <v>0</v>
      </c>
      <c r="K1018" s="439" t="e">
        <f t="shared" si="99"/>
        <v>#DIV/0!</v>
      </c>
    </row>
    <row r="1019" spans="1:11" ht="12.75" hidden="1">
      <c r="A1019" s="520" t="s">
        <v>257</v>
      </c>
      <c r="B1019" s="213"/>
      <c r="C1019" s="276"/>
      <c r="D1019" s="211" t="s">
        <v>258</v>
      </c>
      <c r="E1019" s="183">
        <v>0</v>
      </c>
      <c r="F1019" s="183">
        <v>0</v>
      </c>
      <c r="G1019" s="412">
        <v>0</v>
      </c>
      <c r="H1019" s="412">
        <v>0</v>
      </c>
      <c r="I1019" s="360">
        <f t="shared" si="97"/>
        <v>0</v>
      </c>
      <c r="J1019" s="360">
        <f t="shared" si="98"/>
        <v>0</v>
      </c>
      <c r="K1019" s="439" t="e">
        <f t="shared" si="99"/>
        <v>#DIV/0!</v>
      </c>
    </row>
    <row r="1020" spans="1:11" ht="12.75" hidden="1">
      <c r="A1020" s="520" t="s">
        <v>259</v>
      </c>
      <c r="B1020" s="213"/>
      <c r="C1020" s="276"/>
      <c r="D1020" s="211">
        <v>50</v>
      </c>
      <c r="E1020" s="183">
        <v>0</v>
      </c>
      <c r="F1020" s="183">
        <v>0</v>
      </c>
      <c r="G1020" s="412">
        <v>0</v>
      </c>
      <c r="H1020" s="412">
        <v>0</v>
      </c>
      <c r="I1020" s="360">
        <f t="shared" si="97"/>
        <v>0</v>
      </c>
      <c r="J1020" s="360">
        <f t="shared" si="98"/>
        <v>0</v>
      </c>
      <c r="K1020" s="439" t="e">
        <f t="shared" si="99"/>
        <v>#DIV/0!</v>
      </c>
    </row>
    <row r="1021" spans="1:11" ht="12.75">
      <c r="A1021" s="617" t="s">
        <v>260</v>
      </c>
      <c r="B1021" s="618"/>
      <c r="C1021" s="618"/>
      <c r="D1021" s="211" t="s">
        <v>261</v>
      </c>
      <c r="E1021" s="183">
        <f>E1058+E1107+E1127</f>
        <v>10321000</v>
      </c>
      <c r="F1021" s="183">
        <f>F1058+F1107+F1127</f>
        <v>122000</v>
      </c>
      <c r="G1021" s="412">
        <f>G1058+G1107+G1127</f>
        <v>0</v>
      </c>
      <c r="H1021" s="412">
        <f>H1058+H1107+H1127</f>
        <v>0</v>
      </c>
      <c r="I1021" s="360">
        <f t="shared" si="97"/>
        <v>0</v>
      </c>
      <c r="J1021" s="412">
        <f t="shared" si="98"/>
        <v>122000</v>
      </c>
      <c r="K1021" s="412">
        <f t="shared" si="99"/>
        <v>0</v>
      </c>
    </row>
    <row r="1022" spans="1:11" ht="12.75" hidden="1">
      <c r="A1022" s="619" t="s">
        <v>262</v>
      </c>
      <c r="B1022" s="620"/>
      <c r="C1022" s="621"/>
      <c r="D1022" s="211">
        <v>55</v>
      </c>
      <c r="E1022" s="183">
        <v>0</v>
      </c>
      <c r="F1022" s="183"/>
      <c r="G1022" s="412"/>
      <c r="H1022" s="412"/>
      <c r="I1022" s="360">
        <f t="shared" si="97"/>
        <v>0</v>
      </c>
      <c r="J1022" s="412">
        <f t="shared" si="98"/>
        <v>0</v>
      </c>
      <c r="K1022" s="412" t="e">
        <f t="shared" si="99"/>
        <v>#DIV/0!</v>
      </c>
    </row>
    <row r="1023" spans="1:11" ht="12.75">
      <c r="A1023" s="630" t="s">
        <v>263</v>
      </c>
      <c r="B1023" s="631"/>
      <c r="C1023" s="631"/>
      <c r="D1023" s="211">
        <v>56</v>
      </c>
      <c r="E1023" s="183">
        <f>E1031+E1071+E1128+E1171+E1188+E1196</f>
        <v>56186000</v>
      </c>
      <c r="F1023" s="183">
        <f>F1031+F1071+F1128+F1171+F1188+F1196</f>
        <v>15164000</v>
      </c>
      <c r="G1023" s="412">
        <f>G1031+G1071+G1128+G1171+G1188+G1196</f>
        <v>339023.69999999995</v>
      </c>
      <c r="H1023" s="412">
        <f>H1031+H1071+H1128+H1171+H1188+H1196</f>
        <v>329368.52</v>
      </c>
      <c r="I1023" s="360">
        <f t="shared" si="97"/>
        <v>9655.179999999935</v>
      </c>
      <c r="J1023" s="412">
        <f t="shared" si="98"/>
        <v>14824976.3</v>
      </c>
      <c r="K1023" s="412">
        <f t="shared" si="99"/>
        <v>0.021720424690055397</v>
      </c>
    </row>
    <row r="1024" spans="1:11" ht="12.75" hidden="1">
      <c r="A1024" s="520" t="s">
        <v>265</v>
      </c>
      <c r="B1024" s="213"/>
      <c r="C1024" s="212"/>
      <c r="D1024" s="211">
        <v>59</v>
      </c>
      <c r="E1024" s="183">
        <v>0</v>
      </c>
      <c r="F1024" s="183">
        <v>1</v>
      </c>
      <c r="G1024" s="412">
        <v>1</v>
      </c>
      <c r="H1024" s="412">
        <v>1</v>
      </c>
      <c r="I1024" s="360">
        <f t="shared" si="97"/>
        <v>0</v>
      </c>
      <c r="J1024" s="412">
        <f t="shared" si="98"/>
        <v>0</v>
      </c>
      <c r="K1024" s="412">
        <f t="shared" si="99"/>
        <v>1</v>
      </c>
    </row>
    <row r="1025" spans="1:11" ht="12.75">
      <c r="A1025" s="632" t="s">
        <v>469</v>
      </c>
      <c r="B1025" s="633"/>
      <c r="C1025" s="633"/>
      <c r="D1025" s="214">
        <v>70</v>
      </c>
      <c r="E1025" s="183">
        <f>E1035+E1062+E1066+E1075+E1144+E1172+E1212</f>
        <v>19377000</v>
      </c>
      <c r="F1025" s="183">
        <f>F1035+F1062+F1066+F1075+F1144+F1172+F1212</f>
        <v>601000</v>
      </c>
      <c r="G1025" s="412">
        <f>G1035+G1062+G1066+G1075+G1144+G1172+G1212</f>
        <v>480252.72</v>
      </c>
      <c r="H1025" s="412">
        <f>H1035+H1062+H1066+H1075+H1144+H1172+H1212</f>
        <v>480252.72</v>
      </c>
      <c r="I1025" s="360">
        <f t="shared" si="97"/>
        <v>0</v>
      </c>
      <c r="J1025" s="412">
        <f t="shared" si="98"/>
        <v>120747.28000000003</v>
      </c>
      <c r="K1025" s="412">
        <f t="shared" si="99"/>
        <v>0.7990893843594009</v>
      </c>
    </row>
    <row r="1026" spans="1:11" ht="12.75" hidden="1">
      <c r="A1026" s="623" t="s">
        <v>391</v>
      </c>
      <c r="B1026" s="624"/>
      <c r="C1026" s="624"/>
      <c r="D1026" s="215">
        <v>79</v>
      </c>
      <c r="E1026" s="183">
        <f>E1037+E1044+E1198</f>
        <v>2080000</v>
      </c>
      <c r="F1026" s="183">
        <f>F1037+F1044+F1198</f>
        <v>154000</v>
      </c>
      <c r="G1026" s="412">
        <f>G1037+G1044+G1198</f>
        <v>104595.84</v>
      </c>
      <c r="H1026" s="412">
        <f>H1037+H1044+H1198</f>
        <v>104595.84</v>
      </c>
      <c r="I1026" s="360">
        <f t="shared" si="97"/>
        <v>0</v>
      </c>
      <c r="J1026" s="412">
        <f t="shared" si="98"/>
        <v>49404.16</v>
      </c>
      <c r="K1026" s="412">
        <f t="shared" si="99"/>
        <v>0.6791937662337663</v>
      </c>
    </row>
    <row r="1027" spans="1:11" ht="12.75">
      <c r="A1027" s="625" t="s">
        <v>266</v>
      </c>
      <c r="B1027" s="626"/>
      <c r="C1027" s="627"/>
      <c r="D1027" s="323">
        <v>81.04</v>
      </c>
      <c r="E1027" s="183">
        <f>E1038+E1216</f>
        <v>4000000</v>
      </c>
      <c r="F1027" s="183">
        <f>F1038+F1216</f>
        <v>2000000</v>
      </c>
      <c r="G1027" s="412">
        <f>G1038+G1216</f>
        <v>0</v>
      </c>
      <c r="H1027" s="412">
        <f>H1038+H1216</f>
        <v>0</v>
      </c>
      <c r="I1027" s="360">
        <f t="shared" si="97"/>
        <v>0</v>
      </c>
      <c r="J1027" s="412">
        <f t="shared" si="98"/>
        <v>2000000</v>
      </c>
      <c r="K1027" s="412">
        <f t="shared" si="99"/>
        <v>0</v>
      </c>
    </row>
    <row r="1028" spans="1:11" ht="15" customHeight="1">
      <c r="A1028" s="625" t="s">
        <v>392</v>
      </c>
      <c r="B1028" s="626"/>
      <c r="C1028" s="627"/>
      <c r="D1028" s="215">
        <v>84</v>
      </c>
      <c r="E1028" s="183">
        <v>0</v>
      </c>
      <c r="F1028" s="183"/>
      <c r="G1028" s="412"/>
      <c r="H1028" s="412"/>
      <c r="I1028" s="360">
        <f t="shared" si="97"/>
        <v>0</v>
      </c>
      <c r="J1028" s="360">
        <f t="shared" si="98"/>
        <v>0</v>
      </c>
      <c r="K1028" s="439"/>
    </row>
    <row r="1029" spans="1:11" ht="12.75" hidden="1">
      <c r="A1029" s="521"/>
      <c r="B1029" s="213"/>
      <c r="C1029" s="216"/>
      <c r="D1029" s="211"/>
      <c r="E1029" s="183"/>
      <c r="F1029" s="183"/>
      <c r="G1029" s="412"/>
      <c r="H1029" s="412"/>
      <c r="I1029" s="360">
        <f t="shared" si="97"/>
        <v>0</v>
      </c>
      <c r="J1029" s="360">
        <f t="shared" si="98"/>
        <v>0</v>
      </c>
      <c r="K1029" s="439" t="e">
        <f t="shared" si="99"/>
        <v>#DIV/0!</v>
      </c>
    </row>
    <row r="1030" spans="1:11" ht="16.5" customHeight="1">
      <c r="A1030" s="562" t="s">
        <v>457</v>
      </c>
      <c r="B1030" s="563"/>
      <c r="C1030" s="564"/>
      <c r="D1030" s="218" t="s">
        <v>267</v>
      </c>
      <c r="E1030" s="219">
        <f>E1031+E1035+E1038</f>
        <v>53355000</v>
      </c>
      <c r="F1030" s="219">
        <f>F1031+F1035+F1038</f>
        <v>15236000</v>
      </c>
      <c r="G1030" s="421">
        <f>G1031+G1035+G1038</f>
        <v>482308.85</v>
      </c>
      <c r="H1030" s="421">
        <f>H1031+H1035+H1038</f>
        <v>482186.05</v>
      </c>
      <c r="I1030" s="360">
        <f t="shared" si="97"/>
        <v>122.79999999998836</v>
      </c>
      <c r="J1030" s="421">
        <f t="shared" si="98"/>
        <v>14753691.15</v>
      </c>
      <c r="K1030" s="421">
        <f t="shared" si="99"/>
        <v>0.03164781110527697</v>
      </c>
    </row>
    <row r="1031" spans="1:11" ht="17.25" customHeight="1">
      <c r="A1031" s="628" t="s">
        <v>492</v>
      </c>
      <c r="B1031" s="629"/>
      <c r="C1031" s="629"/>
      <c r="D1031" s="220">
        <v>56</v>
      </c>
      <c r="E1031" s="191">
        <f aca="true" t="shared" si="103" ref="E1031:F1037">E187</f>
        <v>41869000</v>
      </c>
      <c r="F1031" s="191">
        <f t="shared" si="103"/>
        <v>12871000</v>
      </c>
      <c r="G1031" s="414">
        <f aca="true" t="shared" si="104" ref="G1031:H1037">G187</f>
        <v>166803.16999999998</v>
      </c>
      <c r="H1031" s="414">
        <f t="shared" si="104"/>
        <v>166680.37</v>
      </c>
      <c r="I1031" s="360">
        <f t="shared" si="97"/>
        <v>122.79999999998836</v>
      </c>
      <c r="J1031" s="360">
        <f t="shared" si="98"/>
        <v>12704196.83</v>
      </c>
      <c r="K1031" s="439">
        <f t="shared" si="99"/>
        <v>0.012950071478517598</v>
      </c>
    </row>
    <row r="1032" spans="1:11" ht="13.5" customHeight="1">
      <c r="A1032" s="522"/>
      <c r="B1032" s="5" t="s">
        <v>410</v>
      </c>
      <c r="C1032" s="351"/>
      <c r="D1032" s="220"/>
      <c r="E1032" s="184">
        <f t="shared" si="103"/>
        <v>335000</v>
      </c>
      <c r="F1032" s="184">
        <f t="shared" si="103"/>
        <v>175000</v>
      </c>
      <c r="G1032" s="413">
        <f t="shared" si="104"/>
        <v>162080.43</v>
      </c>
      <c r="H1032" s="413">
        <f t="shared" si="104"/>
        <v>162080.43</v>
      </c>
      <c r="I1032" s="360">
        <f t="shared" si="97"/>
        <v>0</v>
      </c>
      <c r="J1032" s="360">
        <f t="shared" si="98"/>
        <v>12919.570000000007</v>
      </c>
      <c r="K1032" s="439">
        <f t="shared" si="99"/>
        <v>0.9261738857142857</v>
      </c>
    </row>
    <row r="1033" spans="1:11" ht="13.5" customHeight="1">
      <c r="A1033" s="522"/>
      <c r="B1033" s="5" t="s">
        <v>270</v>
      </c>
      <c r="C1033" s="351"/>
      <c r="D1033" s="220"/>
      <c r="E1033" s="184">
        <f t="shared" si="103"/>
        <v>7761000</v>
      </c>
      <c r="F1033" s="184">
        <f t="shared" si="103"/>
        <v>7761000</v>
      </c>
      <c r="G1033" s="413">
        <f t="shared" si="104"/>
        <v>0</v>
      </c>
      <c r="H1033" s="413">
        <f t="shared" si="104"/>
        <v>0</v>
      </c>
      <c r="I1033" s="360">
        <f t="shared" si="97"/>
        <v>0</v>
      </c>
      <c r="J1033" s="360">
        <f t="shared" si="98"/>
        <v>7761000</v>
      </c>
      <c r="K1033" s="439">
        <f t="shared" si="99"/>
        <v>0</v>
      </c>
    </row>
    <row r="1034" spans="1:11" ht="13.5" customHeight="1">
      <c r="A1034" s="522"/>
      <c r="B1034" s="1" t="s">
        <v>408</v>
      </c>
      <c r="C1034" s="351"/>
      <c r="D1034" s="220"/>
      <c r="E1034" s="184">
        <f t="shared" si="103"/>
        <v>33773000</v>
      </c>
      <c r="F1034" s="184">
        <f t="shared" si="103"/>
        <v>4935000</v>
      </c>
      <c r="G1034" s="413">
        <f t="shared" si="104"/>
        <v>4722.74</v>
      </c>
      <c r="H1034" s="413">
        <f t="shared" si="104"/>
        <v>4599.94</v>
      </c>
      <c r="I1034" s="360">
        <f t="shared" si="97"/>
        <v>122.80000000000018</v>
      </c>
      <c r="J1034" s="360">
        <f t="shared" si="98"/>
        <v>4930277.26</v>
      </c>
      <c r="K1034" s="439">
        <f t="shared" si="99"/>
        <v>0.0009321053698074974</v>
      </c>
    </row>
    <row r="1035" spans="1:11" ht="15" customHeight="1">
      <c r="A1035" s="557" t="s">
        <v>469</v>
      </c>
      <c r="B1035" s="558"/>
      <c r="C1035" s="558"/>
      <c r="D1035" s="220">
        <v>70</v>
      </c>
      <c r="E1035" s="191">
        <f t="shared" si="103"/>
        <v>7486000</v>
      </c>
      <c r="F1035" s="191">
        <f t="shared" si="103"/>
        <v>365000</v>
      </c>
      <c r="G1035" s="414">
        <f t="shared" si="104"/>
        <v>315505.68</v>
      </c>
      <c r="H1035" s="414">
        <f t="shared" si="104"/>
        <v>315505.68</v>
      </c>
      <c r="I1035" s="360">
        <f t="shared" si="97"/>
        <v>0</v>
      </c>
      <c r="J1035" s="360">
        <f t="shared" si="98"/>
        <v>49494.32000000001</v>
      </c>
      <c r="K1035" s="439">
        <f t="shared" si="99"/>
        <v>0.8643991232876712</v>
      </c>
    </row>
    <row r="1036" spans="1:11" ht="13.5" customHeight="1">
      <c r="A1036" s="523"/>
      <c r="B1036" s="5" t="s">
        <v>410</v>
      </c>
      <c r="C1036" s="221"/>
      <c r="D1036" s="220"/>
      <c r="E1036" s="191">
        <f t="shared" si="103"/>
        <v>5406000</v>
      </c>
      <c r="F1036" s="191">
        <f t="shared" si="103"/>
        <v>211000</v>
      </c>
      <c r="G1036" s="414">
        <f t="shared" si="104"/>
        <v>210909.84</v>
      </c>
      <c r="H1036" s="414">
        <f t="shared" si="104"/>
        <v>210909.84</v>
      </c>
      <c r="I1036" s="360">
        <f t="shared" si="97"/>
        <v>0</v>
      </c>
      <c r="J1036" s="360">
        <f t="shared" si="98"/>
        <v>90.16000000000349</v>
      </c>
      <c r="K1036" s="439">
        <f t="shared" si="99"/>
        <v>0.9995727014218009</v>
      </c>
    </row>
    <row r="1037" spans="1:11" ht="13.5" customHeight="1">
      <c r="A1037" s="523"/>
      <c r="B1037" s="5" t="s">
        <v>270</v>
      </c>
      <c r="C1037" s="221"/>
      <c r="D1037" s="220"/>
      <c r="E1037" s="191">
        <f t="shared" si="103"/>
        <v>2080000</v>
      </c>
      <c r="F1037" s="191">
        <f t="shared" si="103"/>
        <v>154000</v>
      </c>
      <c r="G1037" s="414">
        <f t="shared" si="104"/>
        <v>104595.84</v>
      </c>
      <c r="H1037" s="414">
        <f t="shared" si="104"/>
        <v>104595.84</v>
      </c>
      <c r="I1037" s="360">
        <f aca="true" t="shared" si="105" ref="I1037:I1100">G1037-H1037</f>
        <v>0</v>
      </c>
      <c r="J1037" s="360">
        <f aca="true" t="shared" si="106" ref="J1037:J1100">F1037-G1037</f>
        <v>49404.16</v>
      </c>
      <c r="K1037" s="439">
        <f>H1037/F1037</f>
        <v>0.6791937662337663</v>
      </c>
    </row>
    <row r="1038" spans="1:11" ht="17.25" customHeight="1">
      <c r="A1038" s="524" t="s">
        <v>266</v>
      </c>
      <c r="B1038" s="221"/>
      <c r="C1038" s="221"/>
      <c r="D1038" s="220">
        <v>81</v>
      </c>
      <c r="E1038" s="191">
        <f>E198</f>
        <v>4000000</v>
      </c>
      <c r="F1038" s="191">
        <f>F198</f>
        <v>2000000</v>
      </c>
      <c r="G1038" s="414">
        <f>G198</f>
        <v>0</v>
      </c>
      <c r="H1038" s="414">
        <f>H198</f>
        <v>0</v>
      </c>
      <c r="I1038" s="360">
        <f t="shared" si="105"/>
        <v>0</v>
      </c>
      <c r="J1038" s="360">
        <f t="shared" si="106"/>
        <v>2000000</v>
      </c>
      <c r="K1038" s="439">
        <f>H1038/F1038</f>
        <v>0</v>
      </c>
    </row>
    <row r="1039" spans="1:11" ht="18" customHeight="1">
      <c r="A1039" s="524"/>
      <c r="B1039" s="580" t="s">
        <v>531</v>
      </c>
      <c r="C1039" s="584"/>
      <c r="D1039" s="222">
        <v>81.04</v>
      </c>
      <c r="E1039" s="191">
        <f>E198</f>
        <v>4000000</v>
      </c>
      <c r="F1039" s="191">
        <f>F198</f>
        <v>2000000</v>
      </c>
      <c r="G1039" s="414">
        <f>G198</f>
        <v>0</v>
      </c>
      <c r="H1039" s="414">
        <f>H198</f>
        <v>0</v>
      </c>
      <c r="I1039" s="360">
        <f t="shared" si="105"/>
        <v>0</v>
      </c>
      <c r="J1039" s="360">
        <f t="shared" si="106"/>
        <v>2000000</v>
      </c>
      <c r="K1039" s="439">
        <f>H1039/F1039</f>
        <v>0</v>
      </c>
    </row>
    <row r="1040" spans="1:11" ht="15" customHeight="1">
      <c r="A1040" s="562" t="s">
        <v>278</v>
      </c>
      <c r="B1040" s="563"/>
      <c r="C1040" s="564"/>
      <c r="D1040" s="218" t="s">
        <v>279</v>
      </c>
      <c r="E1040" s="219">
        <f>E1047+E1049+E1052+E1057</f>
        <v>104000</v>
      </c>
      <c r="F1040" s="219">
        <f aca="true" t="shared" si="107" ref="F1040:G1042">F1047+F1049+F1052+F1057</f>
        <v>0</v>
      </c>
      <c r="G1040" s="421">
        <f t="shared" si="107"/>
        <v>0</v>
      </c>
      <c r="H1040" s="421">
        <f>H1047+H1049+H1052+H1057</f>
        <v>0</v>
      </c>
      <c r="I1040" s="360">
        <f t="shared" si="105"/>
        <v>0</v>
      </c>
      <c r="J1040" s="421">
        <f t="shared" si="106"/>
        <v>0</v>
      </c>
      <c r="K1040" s="421"/>
    </row>
    <row r="1041" spans="1:11" ht="15" customHeight="1" hidden="1">
      <c r="A1041" s="418" t="s">
        <v>259</v>
      </c>
      <c r="B1041" s="223"/>
      <c r="C1041" s="350"/>
      <c r="D1041" s="224">
        <v>50</v>
      </c>
      <c r="E1041" s="219">
        <f>E1048+E1050+E1053+E1058</f>
        <v>104000</v>
      </c>
      <c r="F1041" s="219">
        <f t="shared" si="107"/>
        <v>0</v>
      </c>
      <c r="G1041" s="421">
        <f t="shared" si="107"/>
        <v>0</v>
      </c>
      <c r="H1041" s="421">
        <f>H1048+H1050+H1053+H1058</f>
        <v>0</v>
      </c>
      <c r="I1041" s="360">
        <f t="shared" si="105"/>
        <v>0</v>
      </c>
      <c r="J1041" s="360">
        <f t="shared" si="106"/>
        <v>0</v>
      </c>
      <c r="K1041" s="439"/>
    </row>
    <row r="1042" spans="1:11" ht="15" customHeight="1">
      <c r="A1042" s="522" t="s">
        <v>260</v>
      </c>
      <c r="B1042" s="225"/>
      <c r="C1042" s="221"/>
      <c r="D1042" s="224" t="s">
        <v>261</v>
      </c>
      <c r="E1042" s="259">
        <f>E1049+E1051+E1054+E1059</f>
        <v>104000</v>
      </c>
      <c r="F1042" s="259">
        <f t="shared" si="107"/>
        <v>0</v>
      </c>
      <c r="G1042" s="422">
        <f t="shared" si="107"/>
        <v>0</v>
      </c>
      <c r="H1042" s="422">
        <f>H1049+H1051+H1054+H1059</f>
        <v>0</v>
      </c>
      <c r="I1042" s="360">
        <f t="shared" si="105"/>
        <v>0</v>
      </c>
      <c r="J1042" s="360">
        <f t="shared" si="106"/>
        <v>0</v>
      </c>
      <c r="K1042" s="439"/>
    </row>
    <row r="1043" spans="1:11" ht="15" customHeight="1">
      <c r="A1043" s="557" t="s">
        <v>469</v>
      </c>
      <c r="B1043" s="558"/>
      <c r="C1043" s="558"/>
      <c r="D1043" s="220">
        <v>70</v>
      </c>
      <c r="E1043" s="209">
        <f>E1058</f>
        <v>104000</v>
      </c>
      <c r="F1043" s="209">
        <f>F1058</f>
        <v>0</v>
      </c>
      <c r="G1043" s="419">
        <f>G1058</f>
        <v>0</v>
      </c>
      <c r="H1043" s="419">
        <f>H1058</f>
        <v>0</v>
      </c>
      <c r="I1043" s="360">
        <f t="shared" si="105"/>
        <v>0</v>
      </c>
      <c r="J1043" s="360">
        <f t="shared" si="106"/>
        <v>0</v>
      </c>
      <c r="K1043" s="439"/>
    </row>
    <row r="1044" spans="1:11" ht="15" customHeight="1">
      <c r="A1044" s="612" t="s">
        <v>510</v>
      </c>
      <c r="B1044" s="613"/>
      <c r="C1044" s="614"/>
      <c r="D1044" s="220">
        <v>79</v>
      </c>
      <c r="E1044" s="184">
        <f>E1045</f>
        <v>0</v>
      </c>
      <c r="F1044" s="184">
        <f>F1045</f>
        <v>0</v>
      </c>
      <c r="G1044" s="413">
        <f>G1045</f>
        <v>0</v>
      </c>
      <c r="H1044" s="413">
        <f>H1045</f>
        <v>0</v>
      </c>
      <c r="I1044" s="360">
        <f t="shared" si="105"/>
        <v>0</v>
      </c>
      <c r="J1044" s="360">
        <f t="shared" si="106"/>
        <v>0</v>
      </c>
      <c r="K1044" s="439"/>
    </row>
    <row r="1045" spans="1:11" ht="15" customHeight="1">
      <c r="A1045" s="587" t="s">
        <v>266</v>
      </c>
      <c r="B1045" s="588"/>
      <c r="C1045" s="589"/>
      <c r="D1045" s="220">
        <v>81</v>
      </c>
      <c r="E1045" s="184">
        <v>0</v>
      </c>
      <c r="F1045" s="184"/>
      <c r="G1045" s="413"/>
      <c r="H1045" s="413"/>
      <c r="I1045" s="360">
        <f t="shared" si="105"/>
        <v>0</v>
      </c>
      <c r="J1045" s="360">
        <f t="shared" si="106"/>
        <v>0</v>
      </c>
      <c r="K1045" s="439"/>
    </row>
    <row r="1046" spans="1:11" ht="15" customHeight="1">
      <c r="A1046" s="525"/>
      <c r="B1046" s="622" t="s">
        <v>281</v>
      </c>
      <c r="C1046" s="589"/>
      <c r="D1046" s="226"/>
      <c r="E1046" s="191"/>
      <c r="F1046" s="191"/>
      <c r="G1046" s="414"/>
      <c r="H1046" s="414"/>
      <c r="I1046" s="360">
        <f t="shared" si="105"/>
        <v>0</v>
      </c>
      <c r="J1046" s="360">
        <f t="shared" si="106"/>
        <v>0</v>
      </c>
      <c r="K1046" s="439"/>
    </row>
    <row r="1047" spans="1:11" ht="15" customHeight="1">
      <c r="A1047" s="525"/>
      <c r="B1047" s="609" t="s">
        <v>380</v>
      </c>
      <c r="C1047" s="564"/>
      <c r="D1047" s="227" t="s">
        <v>377</v>
      </c>
      <c r="E1047" s="219">
        <f>E1048</f>
        <v>0</v>
      </c>
      <c r="F1047" s="219">
        <f>F1048</f>
        <v>0</v>
      </c>
      <c r="G1047" s="421">
        <f>G1048</f>
        <v>0</v>
      </c>
      <c r="H1047" s="421">
        <f>H1048</f>
        <v>0</v>
      </c>
      <c r="I1047" s="360">
        <f t="shared" si="105"/>
        <v>0</v>
      </c>
      <c r="J1047" s="421">
        <f t="shared" si="106"/>
        <v>0</v>
      </c>
      <c r="K1047" s="439"/>
    </row>
    <row r="1048" spans="1:11" ht="15" customHeight="1">
      <c r="A1048" s="610" t="s">
        <v>259</v>
      </c>
      <c r="B1048" s="611"/>
      <c r="C1048" s="611"/>
      <c r="D1048" s="228" t="s">
        <v>378</v>
      </c>
      <c r="E1048" s="184">
        <v>0</v>
      </c>
      <c r="F1048" s="184"/>
      <c r="G1048" s="413"/>
      <c r="H1048" s="413"/>
      <c r="I1048" s="360">
        <f t="shared" si="105"/>
        <v>0</v>
      </c>
      <c r="J1048" s="360">
        <f t="shared" si="106"/>
        <v>0</v>
      </c>
      <c r="K1048" s="439"/>
    </row>
    <row r="1049" spans="1:11" ht="15" customHeight="1">
      <c r="A1049" s="525"/>
      <c r="B1049" s="609" t="s">
        <v>456</v>
      </c>
      <c r="C1049" s="564"/>
      <c r="D1049" s="227" t="s">
        <v>376</v>
      </c>
      <c r="E1049" s="219">
        <f>E1050</f>
        <v>0</v>
      </c>
      <c r="F1049" s="219">
        <f aca="true" t="shared" si="108" ref="F1049:H1050">F1050</f>
        <v>0</v>
      </c>
      <c r="G1049" s="421">
        <f t="shared" si="108"/>
        <v>0</v>
      </c>
      <c r="H1049" s="421">
        <f t="shared" si="108"/>
        <v>0</v>
      </c>
      <c r="I1049" s="360">
        <f t="shared" si="105"/>
        <v>0</v>
      </c>
      <c r="J1049" s="360">
        <f t="shared" si="106"/>
        <v>0</v>
      </c>
      <c r="K1049" s="439"/>
    </row>
    <row r="1050" spans="1:11" ht="15" customHeight="1">
      <c r="A1050" s="524" t="s">
        <v>510</v>
      </c>
      <c r="B1050" s="189"/>
      <c r="C1050" s="193"/>
      <c r="D1050" s="220">
        <v>79</v>
      </c>
      <c r="E1050" s="197">
        <f>E1051</f>
        <v>0</v>
      </c>
      <c r="F1050" s="197">
        <f t="shared" si="108"/>
        <v>0</v>
      </c>
      <c r="G1050" s="415">
        <f t="shared" si="108"/>
        <v>0</v>
      </c>
      <c r="H1050" s="415">
        <f t="shared" si="108"/>
        <v>0</v>
      </c>
      <c r="I1050" s="360">
        <f t="shared" si="105"/>
        <v>0</v>
      </c>
      <c r="J1050" s="360">
        <f t="shared" si="106"/>
        <v>0</v>
      </c>
      <c r="K1050" s="439"/>
    </row>
    <row r="1051" spans="1:11" ht="15" customHeight="1">
      <c r="A1051" s="587" t="s">
        <v>266</v>
      </c>
      <c r="B1051" s="588"/>
      <c r="C1051" s="589"/>
      <c r="D1051" s="220">
        <v>81</v>
      </c>
      <c r="E1051" s="191">
        <v>0</v>
      </c>
      <c r="F1051" s="191"/>
      <c r="G1051" s="414"/>
      <c r="H1051" s="414"/>
      <c r="I1051" s="360">
        <f t="shared" si="105"/>
        <v>0</v>
      </c>
      <c r="J1051" s="360">
        <f t="shared" si="106"/>
        <v>0</v>
      </c>
      <c r="K1051" s="439"/>
    </row>
    <row r="1052" spans="1:11" ht="15" customHeight="1">
      <c r="A1052" s="525"/>
      <c r="B1052" s="609" t="s">
        <v>381</v>
      </c>
      <c r="C1052" s="564"/>
      <c r="D1052" s="227" t="s">
        <v>375</v>
      </c>
      <c r="E1052" s="219">
        <f>E1053</f>
        <v>0</v>
      </c>
      <c r="F1052" s="219">
        <f aca="true" t="shared" si="109" ref="F1052:H1053">F1053</f>
        <v>0</v>
      </c>
      <c r="G1052" s="421">
        <f t="shared" si="109"/>
        <v>0</v>
      </c>
      <c r="H1052" s="421">
        <f t="shared" si="109"/>
        <v>0</v>
      </c>
      <c r="I1052" s="360">
        <f t="shared" si="105"/>
        <v>0</v>
      </c>
      <c r="J1052" s="360">
        <f t="shared" si="106"/>
        <v>0</v>
      </c>
      <c r="K1052" s="439"/>
    </row>
    <row r="1053" spans="1:11" ht="15" customHeight="1">
      <c r="A1053" s="522" t="s">
        <v>260</v>
      </c>
      <c r="B1053" s="225"/>
      <c r="C1053" s="221"/>
      <c r="D1053" s="229">
        <v>51</v>
      </c>
      <c r="E1053" s="209">
        <f>E1054</f>
        <v>0</v>
      </c>
      <c r="F1053" s="209">
        <f t="shared" si="109"/>
        <v>0</v>
      </c>
      <c r="G1053" s="419">
        <f t="shared" si="109"/>
        <v>0</v>
      </c>
      <c r="H1053" s="419">
        <f t="shared" si="109"/>
        <v>0</v>
      </c>
      <c r="I1053" s="360">
        <f t="shared" si="105"/>
        <v>0</v>
      </c>
      <c r="J1053" s="360">
        <f t="shared" si="106"/>
        <v>0</v>
      </c>
      <c r="K1053" s="439"/>
    </row>
    <row r="1054" spans="1:11" ht="15" customHeight="1">
      <c r="A1054" s="612" t="s">
        <v>407</v>
      </c>
      <c r="B1054" s="613"/>
      <c r="C1054" s="614"/>
      <c r="D1054" s="220">
        <v>51</v>
      </c>
      <c r="E1054" s="191">
        <f>E220</f>
        <v>0</v>
      </c>
      <c r="F1054" s="191">
        <f>F220</f>
        <v>0</v>
      </c>
      <c r="G1054" s="414">
        <f>G220</f>
        <v>0</v>
      </c>
      <c r="H1054" s="414">
        <f>H220</f>
        <v>0</v>
      </c>
      <c r="I1054" s="360">
        <f t="shared" si="105"/>
        <v>0</v>
      </c>
      <c r="J1054" s="360">
        <f t="shared" si="106"/>
        <v>0</v>
      </c>
      <c r="K1054" s="439"/>
    </row>
    <row r="1055" spans="1:11" ht="15" customHeight="1">
      <c r="A1055" s="526"/>
      <c r="B1055" s="615" t="s">
        <v>383</v>
      </c>
      <c r="C1055" s="616"/>
      <c r="D1055" s="217"/>
      <c r="E1055" s="191"/>
      <c r="F1055" s="191"/>
      <c r="G1055" s="414"/>
      <c r="H1055" s="414"/>
      <c r="I1055" s="360">
        <f t="shared" si="105"/>
        <v>0</v>
      </c>
      <c r="J1055" s="360">
        <f t="shared" si="106"/>
        <v>0</v>
      </c>
      <c r="K1055" s="439"/>
    </row>
    <row r="1056" spans="1:11" ht="15" customHeight="1">
      <c r="A1056" s="526"/>
      <c r="B1056" s="615" t="s">
        <v>382</v>
      </c>
      <c r="C1056" s="616"/>
      <c r="D1056" s="230"/>
      <c r="E1056" s="231"/>
      <c r="F1056" s="231"/>
      <c r="G1056" s="423"/>
      <c r="H1056" s="423"/>
      <c r="I1056" s="360">
        <f t="shared" si="105"/>
        <v>0</v>
      </c>
      <c r="J1056" s="360">
        <f t="shared" si="106"/>
        <v>0</v>
      </c>
      <c r="K1056" s="439"/>
    </row>
    <row r="1057" spans="1:11" ht="15" customHeight="1">
      <c r="A1057" s="526"/>
      <c r="B1057" s="606" t="s">
        <v>455</v>
      </c>
      <c r="C1057" s="607"/>
      <c r="D1057" s="257" t="s">
        <v>379</v>
      </c>
      <c r="E1057" s="258">
        <f>E1058</f>
        <v>104000</v>
      </c>
      <c r="F1057" s="258">
        <f>F1058</f>
        <v>0</v>
      </c>
      <c r="G1057" s="424">
        <f>G1058</f>
        <v>0</v>
      </c>
      <c r="H1057" s="424">
        <f>H1058</f>
        <v>0</v>
      </c>
      <c r="I1057" s="360">
        <f t="shared" si="105"/>
        <v>0</v>
      </c>
      <c r="J1057" s="360">
        <f t="shared" si="106"/>
        <v>0</v>
      </c>
      <c r="K1057" s="424"/>
    </row>
    <row r="1058" spans="1:11" ht="13.5" customHeight="1">
      <c r="A1058" s="527"/>
      <c r="B1058" s="592" t="s">
        <v>486</v>
      </c>
      <c r="C1058" s="593"/>
      <c r="D1058" s="229">
        <v>51</v>
      </c>
      <c r="E1058" s="202">
        <f>E1059+E1060</f>
        <v>104000</v>
      </c>
      <c r="F1058" s="202">
        <f>F1059+F1060</f>
        <v>0</v>
      </c>
      <c r="G1058" s="416">
        <f>G1059+G1060</f>
        <v>0</v>
      </c>
      <c r="H1058" s="416">
        <f>H1059+H1060</f>
        <v>0</v>
      </c>
      <c r="I1058" s="360">
        <f t="shared" si="105"/>
        <v>0</v>
      </c>
      <c r="J1058" s="360">
        <f t="shared" si="106"/>
        <v>0</v>
      </c>
      <c r="K1058" s="439"/>
    </row>
    <row r="1059" spans="1:11" ht="13.5" customHeight="1">
      <c r="A1059" s="523"/>
      <c r="B1059" s="5" t="s">
        <v>410</v>
      </c>
      <c r="C1059" s="221"/>
      <c r="D1059" s="220"/>
      <c r="E1059" s="191">
        <f>E224</f>
        <v>104000</v>
      </c>
      <c r="F1059" s="191">
        <f>F224</f>
        <v>0</v>
      </c>
      <c r="G1059" s="414">
        <f>G224</f>
        <v>0</v>
      </c>
      <c r="H1059" s="414">
        <f>H224</f>
        <v>0</v>
      </c>
      <c r="I1059" s="360">
        <f t="shared" si="105"/>
        <v>0</v>
      </c>
      <c r="J1059" s="360">
        <f t="shared" si="106"/>
        <v>0</v>
      </c>
      <c r="K1059" s="439"/>
    </row>
    <row r="1060" spans="1:11" ht="12.75">
      <c r="A1060" s="523"/>
      <c r="B1060" s="5" t="s">
        <v>270</v>
      </c>
      <c r="C1060" s="221"/>
      <c r="D1060" s="220"/>
      <c r="E1060" s="191">
        <f>E226</f>
        <v>0</v>
      </c>
      <c r="F1060" s="191">
        <f>F226</f>
        <v>0</v>
      </c>
      <c r="G1060" s="414">
        <f>G226</f>
        <v>0</v>
      </c>
      <c r="H1060" s="414">
        <f>H226</f>
        <v>0</v>
      </c>
      <c r="I1060" s="360">
        <f t="shared" si="105"/>
        <v>0</v>
      </c>
      <c r="J1060" s="360">
        <f t="shared" si="106"/>
        <v>0</v>
      </c>
      <c r="K1060" s="439"/>
    </row>
    <row r="1061" spans="1:11" ht="14.25" customHeight="1">
      <c r="A1061" s="562" t="s">
        <v>482</v>
      </c>
      <c r="B1061" s="563"/>
      <c r="C1061" s="564"/>
      <c r="D1061" s="218" t="s">
        <v>481</v>
      </c>
      <c r="E1061" s="233">
        <f>E1062</f>
        <v>0</v>
      </c>
      <c r="F1061" s="233">
        <f>F1062</f>
        <v>0</v>
      </c>
      <c r="G1061" s="425">
        <f>G1062</f>
        <v>0</v>
      </c>
      <c r="H1061" s="425">
        <f>H1062</f>
        <v>0</v>
      </c>
      <c r="I1061" s="360">
        <f t="shared" si="105"/>
        <v>0</v>
      </c>
      <c r="J1061" s="360">
        <f t="shared" si="106"/>
        <v>0</v>
      </c>
      <c r="K1061" s="425"/>
    </row>
    <row r="1062" spans="1:11" ht="12.75">
      <c r="A1062" s="557" t="s">
        <v>469</v>
      </c>
      <c r="B1062" s="558"/>
      <c r="C1062" s="558"/>
      <c r="D1062" s="220">
        <v>70</v>
      </c>
      <c r="E1062" s="234">
        <f>E1063+E1064</f>
        <v>0</v>
      </c>
      <c r="F1062" s="234">
        <f>F1063+F1064</f>
        <v>0</v>
      </c>
      <c r="G1062" s="426">
        <f>G1063+G1064</f>
        <v>0</v>
      </c>
      <c r="H1062" s="426">
        <f>H1063+H1064</f>
        <v>0</v>
      </c>
      <c r="I1062" s="360">
        <f t="shared" si="105"/>
        <v>0</v>
      </c>
      <c r="J1062" s="360">
        <f t="shared" si="106"/>
        <v>0</v>
      </c>
      <c r="K1062" s="439"/>
    </row>
    <row r="1063" spans="1:11" ht="12.75">
      <c r="A1063" s="523"/>
      <c r="B1063" s="5" t="s">
        <v>410</v>
      </c>
      <c r="C1063" s="221"/>
      <c r="D1063" s="220"/>
      <c r="E1063" s="191">
        <f>E235</f>
        <v>0</v>
      </c>
      <c r="F1063" s="191">
        <f>F235</f>
        <v>0</v>
      </c>
      <c r="G1063" s="414">
        <f>G235</f>
        <v>0</v>
      </c>
      <c r="H1063" s="414">
        <f>H235</f>
        <v>0</v>
      </c>
      <c r="I1063" s="360">
        <f t="shared" si="105"/>
        <v>0</v>
      </c>
      <c r="J1063" s="360">
        <f t="shared" si="106"/>
        <v>0</v>
      </c>
      <c r="K1063" s="439"/>
    </row>
    <row r="1064" spans="1:11" ht="12.75">
      <c r="A1064" s="523"/>
      <c r="B1064" s="5" t="s">
        <v>270</v>
      </c>
      <c r="C1064" s="221"/>
      <c r="D1064" s="220"/>
      <c r="E1064" s="191">
        <v>0</v>
      </c>
      <c r="F1064" s="191"/>
      <c r="G1064" s="414"/>
      <c r="H1064" s="414"/>
      <c r="I1064" s="360">
        <f t="shared" si="105"/>
        <v>0</v>
      </c>
      <c r="J1064" s="360">
        <f t="shared" si="106"/>
        <v>0</v>
      </c>
      <c r="K1064" s="439"/>
    </row>
    <row r="1065" spans="1:11" ht="15.75" customHeight="1">
      <c r="A1065" s="562" t="s">
        <v>454</v>
      </c>
      <c r="B1065" s="563"/>
      <c r="C1065" s="564"/>
      <c r="D1065" s="218" t="s">
        <v>483</v>
      </c>
      <c r="E1065" s="219">
        <f>E1066</f>
        <v>120000</v>
      </c>
      <c r="F1065" s="219">
        <f aca="true" t="shared" si="110" ref="F1065:H1066">F1066</f>
        <v>0</v>
      </c>
      <c r="G1065" s="421">
        <f t="shared" si="110"/>
        <v>0</v>
      </c>
      <c r="H1065" s="421">
        <f t="shared" si="110"/>
        <v>0</v>
      </c>
      <c r="I1065" s="360">
        <f t="shared" si="105"/>
        <v>0</v>
      </c>
      <c r="J1065" s="360">
        <f t="shared" si="106"/>
        <v>0</v>
      </c>
      <c r="K1065" s="421"/>
    </row>
    <row r="1066" spans="1:11" ht="14.25" customHeight="1">
      <c r="A1066" s="557" t="s">
        <v>469</v>
      </c>
      <c r="B1066" s="558"/>
      <c r="C1066" s="558"/>
      <c r="D1066" s="220">
        <v>70</v>
      </c>
      <c r="E1066" s="202">
        <f>E1067</f>
        <v>120000</v>
      </c>
      <c r="F1066" s="202">
        <f t="shared" si="110"/>
        <v>0</v>
      </c>
      <c r="G1066" s="416">
        <f t="shared" si="110"/>
        <v>0</v>
      </c>
      <c r="H1066" s="416">
        <f t="shared" si="110"/>
        <v>0</v>
      </c>
      <c r="I1066" s="360">
        <f t="shared" si="105"/>
        <v>0</v>
      </c>
      <c r="J1066" s="360">
        <f t="shared" si="106"/>
        <v>0</v>
      </c>
      <c r="K1066" s="439"/>
    </row>
    <row r="1067" spans="1:11" ht="14.25" customHeight="1">
      <c r="A1067" s="523"/>
      <c r="B1067" s="5" t="s">
        <v>410</v>
      </c>
      <c r="C1067" s="221"/>
      <c r="D1067" s="220"/>
      <c r="E1067" s="191">
        <f>E241</f>
        <v>120000</v>
      </c>
      <c r="F1067" s="191">
        <f>F241</f>
        <v>0</v>
      </c>
      <c r="G1067" s="414">
        <f>G241</f>
        <v>0</v>
      </c>
      <c r="H1067" s="414">
        <f>H241</f>
        <v>0</v>
      </c>
      <c r="I1067" s="360">
        <f t="shared" si="105"/>
        <v>0</v>
      </c>
      <c r="J1067" s="360">
        <f t="shared" si="106"/>
        <v>0</v>
      </c>
      <c r="K1067" s="439"/>
    </row>
    <row r="1068" spans="1:11" ht="15" customHeight="1">
      <c r="A1068" s="523"/>
      <c r="B1068" s="5" t="s">
        <v>270</v>
      </c>
      <c r="C1068" s="221"/>
      <c r="D1068" s="220"/>
      <c r="E1068" s="191">
        <v>0</v>
      </c>
      <c r="F1068" s="191"/>
      <c r="G1068" s="414"/>
      <c r="H1068" s="414"/>
      <c r="I1068" s="360">
        <f t="shared" si="105"/>
        <v>0</v>
      </c>
      <c r="J1068" s="360">
        <f t="shared" si="106"/>
        <v>0</v>
      </c>
      <c r="K1068" s="439"/>
    </row>
    <row r="1069" spans="1:11" ht="16.5" customHeight="1">
      <c r="A1069" s="590" t="s">
        <v>453</v>
      </c>
      <c r="B1069" s="591"/>
      <c r="C1069" s="591"/>
      <c r="D1069" s="218" t="s">
        <v>285</v>
      </c>
      <c r="E1069" s="219">
        <f>E1070</f>
        <v>2732000</v>
      </c>
      <c r="F1069" s="219">
        <f>F1070</f>
        <v>50000</v>
      </c>
      <c r="G1069" s="421">
        <f>G1070</f>
        <v>4220.53</v>
      </c>
      <c r="H1069" s="421">
        <f>H1070</f>
        <v>4220.53</v>
      </c>
      <c r="I1069" s="360">
        <f t="shared" si="105"/>
        <v>0</v>
      </c>
      <c r="J1069" s="421">
        <f t="shared" si="106"/>
        <v>45779.47</v>
      </c>
      <c r="K1069" s="421">
        <f>H1069/F1069</f>
        <v>0.08441059999999999</v>
      </c>
    </row>
    <row r="1070" spans="1:11" ht="17.25" customHeight="1">
      <c r="A1070" s="523"/>
      <c r="B1070" s="608" t="s">
        <v>289</v>
      </c>
      <c r="C1070" s="608"/>
      <c r="D1070" s="220"/>
      <c r="E1070" s="235">
        <f>E1071+E1075</f>
        <v>2732000</v>
      </c>
      <c r="F1070" s="235">
        <f>F1071+F1075</f>
        <v>50000</v>
      </c>
      <c r="G1070" s="427">
        <f>G1071+G1075</f>
        <v>4220.53</v>
      </c>
      <c r="H1070" s="427">
        <f>H1071+H1075</f>
        <v>4220.53</v>
      </c>
      <c r="I1070" s="360">
        <f t="shared" si="105"/>
        <v>0</v>
      </c>
      <c r="J1070" s="427">
        <f t="shared" si="106"/>
        <v>45779.47</v>
      </c>
      <c r="K1070" s="439">
        <f>H1070/F1070</f>
        <v>0.08441059999999999</v>
      </c>
    </row>
    <row r="1071" spans="1:11" ht="14.25" customHeight="1">
      <c r="A1071" s="585" t="s">
        <v>523</v>
      </c>
      <c r="B1071" s="586"/>
      <c r="C1071" s="586"/>
      <c r="D1071" s="220">
        <v>56</v>
      </c>
      <c r="E1071" s="210">
        <f>E1083+E1091+E1099</f>
        <v>2406000</v>
      </c>
      <c r="F1071" s="210">
        <f aca="true" t="shared" si="111" ref="F1071:G1074">F1083+F1091+F1099</f>
        <v>50000</v>
      </c>
      <c r="G1071" s="420">
        <f t="shared" si="111"/>
        <v>4220.53</v>
      </c>
      <c r="H1071" s="420">
        <f>H1083+H1091+H1099</f>
        <v>4220.53</v>
      </c>
      <c r="I1071" s="360">
        <f t="shared" si="105"/>
        <v>0</v>
      </c>
      <c r="J1071" s="360">
        <f t="shared" si="106"/>
        <v>45779.47</v>
      </c>
      <c r="K1071" s="439">
        <f>H1071/F1071</f>
        <v>0.08441059999999999</v>
      </c>
    </row>
    <row r="1072" spans="1:11" ht="12.75">
      <c r="A1072" s="522"/>
      <c r="B1072" s="5" t="s">
        <v>410</v>
      </c>
      <c r="C1072" s="351"/>
      <c r="D1072" s="220"/>
      <c r="E1072" s="210">
        <f>E1084+E1092+E1100</f>
        <v>15000</v>
      </c>
      <c r="F1072" s="210">
        <f t="shared" si="111"/>
        <v>15000</v>
      </c>
      <c r="G1072" s="420">
        <f t="shared" si="111"/>
        <v>4220.53</v>
      </c>
      <c r="H1072" s="420">
        <f>H1084+H1092+H1100</f>
        <v>4220.53</v>
      </c>
      <c r="I1072" s="360">
        <f t="shared" si="105"/>
        <v>0</v>
      </c>
      <c r="J1072" s="360">
        <f t="shared" si="106"/>
        <v>10779.470000000001</v>
      </c>
      <c r="K1072" s="439">
        <f>H1072/F1072</f>
        <v>0.28136866666666666</v>
      </c>
    </row>
    <row r="1073" spans="1:11" ht="12.75">
      <c r="A1073" s="522"/>
      <c r="B1073" s="5" t="s">
        <v>270</v>
      </c>
      <c r="C1073" s="351"/>
      <c r="D1073" s="220"/>
      <c r="E1073" s="197">
        <f>E1085+E1093+E1101</f>
        <v>487000</v>
      </c>
      <c r="F1073" s="197">
        <f t="shared" si="111"/>
        <v>35000</v>
      </c>
      <c r="G1073" s="415">
        <f t="shared" si="111"/>
        <v>0</v>
      </c>
      <c r="H1073" s="415">
        <f>H1085+H1093+H1101</f>
        <v>0</v>
      </c>
      <c r="I1073" s="360">
        <f t="shared" si="105"/>
        <v>0</v>
      </c>
      <c r="J1073" s="360">
        <f t="shared" si="106"/>
        <v>35000</v>
      </c>
      <c r="K1073" s="439">
        <f>H1073/F1073</f>
        <v>0</v>
      </c>
    </row>
    <row r="1074" spans="1:11" ht="12.75">
      <c r="A1074" s="522"/>
      <c r="B1074" s="1" t="s">
        <v>408</v>
      </c>
      <c r="C1074" s="351"/>
      <c r="D1074" s="220"/>
      <c r="E1074" s="210">
        <f>E1086+E1094+E1102</f>
        <v>1904000</v>
      </c>
      <c r="F1074" s="210">
        <f t="shared" si="111"/>
        <v>0</v>
      </c>
      <c r="G1074" s="420">
        <f t="shared" si="111"/>
        <v>0</v>
      </c>
      <c r="H1074" s="420">
        <f>H1086+H1094+H1102</f>
        <v>0</v>
      </c>
      <c r="I1074" s="360">
        <f t="shared" si="105"/>
        <v>0</v>
      </c>
      <c r="J1074" s="360">
        <f t="shared" si="106"/>
        <v>0</v>
      </c>
      <c r="K1074" s="439"/>
    </row>
    <row r="1075" spans="1:11" ht="12.75">
      <c r="A1075" s="557" t="s">
        <v>469</v>
      </c>
      <c r="B1075" s="558"/>
      <c r="C1075" s="558"/>
      <c r="D1075" s="220">
        <v>70</v>
      </c>
      <c r="E1075" s="197">
        <f>E1079+E1087+E1095</f>
        <v>326000</v>
      </c>
      <c r="F1075" s="197">
        <f>F1079+F1087+F1095</f>
        <v>0</v>
      </c>
      <c r="G1075" s="415">
        <f>G1079+G1087+G1095</f>
        <v>0</v>
      </c>
      <c r="H1075" s="415">
        <f>H1079+H1087+H1095</f>
        <v>0</v>
      </c>
      <c r="I1075" s="360">
        <f t="shared" si="105"/>
        <v>0</v>
      </c>
      <c r="J1075" s="360">
        <f t="shared" si="106"/>
        <v>0</v>
      </c>
      <c r="K1075" s="439"/>
    </row>
    <row r="1076" spans="1:11" ht="15" customHeight="1">
      <c r="A1076" s="523"/>
      <c r="B1076" s="5" t="s">
        <v>410</v>
      </c>
      <c r="C1076" s="221"/>
      <c r="D1076" s="220"/>
      <c r="E1076" s="184">
        <f aca="true" t="shared" si="112" ref="E1076:H1077">E330</f>
        <v>0</v>
      </c>
      <c r="F1076" s="184">
        <f t="shared" si="112"/>
        <v>0</v>
      </c>
      <c r="G1076" s="413">
        <f t="shared" si="112"/>
        <v>0</v>
      </c>
      <c r="H1076" s="413">
        <f t="shared" si="112"/>
        <v>0</v>
      </c>
      <c r="I1076" s="360">
        <f t="shared" si="105"/>
        <v>0</v>
      </c>
      <c r="J1076" s="360">
        <f t="shared" si="106"/>
        <v>0</v>
      </c>
      <c r="K1076" s="439"/>
    </row>
    <row r="1077" spans="1:11" ht="15.75" customHeight="1">
      <c r="A1077" s="523"/>
      <c r="B1077" s="5" t="s">
        <v>270</v>
      </c>
      <c r="C1077" s="221"/>
      <c r="D1077" s="220"/>
      <c r="E1077" s="184">
        <f t="shared" si="112"/>
        <v>0</v>
      </c>
      <c r="F1077" s="184">
        <f t="shared" si="112"/>
        <v>0</v>
      </c>
      <c r="G1077" s="413">
        <f t="shared" si="112"/>
        <v>0</v>
      </c>
      <c r="H1077" s="413">
        <f t="shared" si="112"/>
        <v>0</v>
      </c>
      <c r="I1077" s="360">
        <f t="shared" si="105"/>
        <v>0</v>
      </c>
      <c r="J1077" s="360">
        <f t="shared" si="106"/>
        <v>0</v>
      </c>
      <c r="K1077" s="439"/>
    </row>
    <row r="1078" spans="1:11" ht="16.5" customHeight="1">
      <c r="A1078" s="604" t="s">
        <v>350</v>
      </c>
      <c r="B1078" s="605"/>
      <c r="C1078" s="605"/>
      <c r="D1078" s="167" t="s">
        <v>17</v>
      </c>
      <c r="E1078" s="114">
        <f>E1079</f>
        <v>226000</v>
      </c>
      <c r="F1078" s="114">
        <f>F1079</f>
        <v>0</v>
      </c>
      <c r="G1078" s="384">
        <f>G1079</f>
        <v>0</v>
      </c>
      <c r="H1078" s="384">
        <f>H1079</f>
        <v>0</v>
      </c>
      <c r="I1078" s="360">
        <f t="shared" si="105"/>
        <v>0</v>
      </c>
      <c r="J1078" s="543">
        <f t="shared" si="106"/>
        <v>0</v>
      </c>
      <c r="K1078" s="384"/>
    </row>
    <row r="1079" spans="1:11" ht="15" customHeight="1">
      <c r="A1079" s="557" t="s">
        <v>469</v>
      </c>
      <c r="B1079" s="558"/>
      <c r="C1079" s="558"/>
      <c r="D1079" s="220">
        <v>70</v>
      </c>
      <c r="E1079" s="191">
        <f>E276</f>
        <v>226000</v>
      </c>
      <c r="F1079" s="191">
        <f aca="true" t="shared" si="113" ref="F1079:G1081">F276</f>
        <v>0</v>
      </c>
      <c r="G1079" s="414">
        <f t="shared" si="113"/>
        <v>0</v>
      </c>
      <c r="H1079" s="414">
        <f>H276</f>
        <v>0</v>
      </c>
      <c r="I1079" s="360">
        <f t="shared" si="105"/>
        <v>0</v>
      </c>
      <c r="J1079" s="360">
        <f t="shared" si="106"/>
        <v>0</v>
      </c>
      <c r="K1079" s="439"/>
    </row>
    <row r="1080" spans="1:11" ht="15" customHeight="1">
      <c r="A1080" s="523"/>
      <c r="B1080" s="5" t="s">
        <v>410</v>
      </c>
      <c r="C1080" s="221"/>
      <c r="D1080" s="236"/>
      <c r="E1080" s="191">
        <f>E277</f>
        <v>226000</v>
      </c>
      <c r="F1080" s="191">
        <f t="shared" si="113"/>
        <v>0</v>
      </c>
      <c r="G1080" s="414">
        <f t="shared" si="113"/>
        <v>0</v>
      </c>
      <c r="H1080" s="414">
        <f>H277</f>
        <v>0</v>
      </c>
      <c r="I1080" s="360">
        <f t="shared" si="105"/>
        <v>0</v>
      </c>
      <c r="J1080" s="360">
        <f t="shared" si="106"/>
        <v>0</v>
      </c>
      <c r="K1080" s="439"/>
    </row>
    <row r="1081" spans="1:11" ht="15.75" customHeight="1">
      <c r="A1081" s="523"/>
      <c r="B1081" s="5" t="s">
        <v>270</v>
      </c>
      <c r="C1081" s="221"/>
      <c r="D1081" s="236"/>
      <c r="E1081" s="191">
        <f>E278</f>
        <v>0</v>
      </c>
      <c r="F1081" s="191">
        <f t="shared" si="113"/>
        <v>0</v>
      </c>
      <c r="G1081" s="414">
        <f t="shared" si="113"/>
        <v>0</v>
      </c>
      <c r="H1081" s="414">
        <f>H278</f>
        <v>0</v>
      </c>
      <c r="I1081" s="360">
        <f t="shared" si="105"/>
        <v>0</v>
      </c>
      <c r="J1081" s="360">
        <f t="shared" si="106"/>
        <v>0</v>
      </c>
      <c r="K1081" s="439"/>
    </row>
    <row r="1082" spans="1:11" ht="17.25" customHeight="1">
      <c r="A1082" s="599" t="s">
        <v>452</v>
      </c>
      <c r="B1082" s="600"/>
      <c r="C1082" s="601"/>
      <c r="D1082" s="167" t="s">
        <v>17</v>
      </c>
      <c r="E1082" s="118">
        <f>E1083+E1087</f>
        <v>2406000</v>
      </c>
      <c r="F1082" s="118">
        <f>F1083+F1087</f>
        <v>50000</v>
      </c>
      <c r="G1082" s="385">
        <f>G1083+G1087</f>
        <v>4220.53</v>
      </c>
      <c r="H1082" s="385">
        <f>H1083+H1087</f>
        <v>4220.53</v>
      </c>
      <c r="I1082" s="360">
        <f t="shared" si="105"/>
        <v>0</v>
      </c>
      <c r="J1082" s="543">
        <f t="shared" si="106"/>
        <v>45779.47</v>
      </c>
      <c r="K1082" s="544">
        <f>H1082/F1082</f>
        <v>0.08441059999999999</v>
      </c>
    </row>
    <row r="1083" spans="1:11" ht="18" customHeight="1">
      <c r="A1083" s="585" t="s">
        <v>523</v>
      </c>
      <c r="B1083" s="586"/>
      <c r="C1083" s="586"/>
      <c r="D1083" s="220">
        <v>56</v>
      </c>
      <c r="E1083" s="191">
        <f>E282</f>
        <v>2406000</v>
      </c>
      <c r="F1083" s="191">
        <f aca="true" t="shared" si="114" ref="F1083:G1086">F282</f>
        <v>50000</v>
      </c>
      <c r="G1083" s="414">
        <f t="shared" si="114"/>
        <v>4220.53</v>
      </c>
      <c r="H1083" s="414">
        <f>H282</f>
        <v>4220.53</v>
      </c>
      <c r="I1083" s="360">
        <f t="shared" si="105"/>
        <v>0</v>
      </c>
      <c r="J1083" s="360">
        <f t="shared" si="106"/>
        <v>45779.47</v>
      </c>
      <c r="K1083" s="439">
        <f>H1083/F1083</f>
        <v>0.08441059999999999</v>
      </c>
    </row>
    <row r="1084" spans="1:11" ht="12.75" customHeight="1">
      <c r="A1084" s="522"/>
      <c r="B1084" s="5" t="s">
        <v>410</v>
      </c>
      <c r="C1084" s="351"/>
      <c r="D1084" s="220"/>
      <c r="E1084" s="191">
        <f>E283</f>
        <v>15000</v>
      </c>
      <c r="F1084" s="191">
        <f t="shared" si="114"/>
        <v>15000</v>
      </c>
      <c r="G1084" s="414">
        <f t="shared" si="114"/>
        <v>4220.53</v>
      </c>
      <c r="H1084" s="414">
        <f>H283</f>
        <v>4220.53</v>
      </c>
      <c r="I1084" s="360">
        <f t="shared" si="105"/>
        <v>0</v>
      </c>
      <c r="J1084" s="360">
        <f t="shared" si="106"/>
        <v>10779.470000000001</v>
      </c>
      <c r="K1084" s="439">
        <f>H1084/F1084</f>
        <v>0.28136866666666666</v>
      </c>
    </row>
    <row r="1085" spans="1:11" ht="12.75" customHeight="1">
      <c r="A1085" s="522"/>
      <c r="B1085" s="5" t="s">
        <v>270</v>
      </c>
      <c r="C1085" s="351"/>
      <c r="D1085" s="220"/>
      <c r="E1085" s="249">
        <f>E284</f>
        <v>487000</v>
      </c>
      <c r="F1085" s="249">
        <f t="shared" si="114"/>
        <v>35000</v>
      </c>
      <c r="G1085" s="372">
        <f t="shared" si="114"/>
        <v>0</v>
      </c>
      <c r="H1085" s="372">
        <f>H284</f>
        <v>0</v>
      </c>
      <c r="I1085" s="360">
        <f t="shared" si="105"/>
        <v>0</v>
      </c>
      <c r="J1085" s="543">
        <f t="shared" si="106"/>
        <v>35000</v>
      </c>
      <c r="K1085" s="544">
        <f>H1085/F1085</f>
        <v>0</v>
      </c>
    </row>
    <row r="1086" spans="1:11" ht="12.75" customHeight="1">
      <c r="A1086" s="522"/>
      <c r="B1086" s="1" t="s">
        <v>408</v>
      </c>
      <c r="C1086" s="351"/>
      <c r="D1086" s="220"/>
      <c r="E1086" s="191">
        <f>E285</f>
        <v>1904000</v>
      </c>
      <c r="F1086" s="191">
        <f t="shared" si="114"/>
        <v>0</v>
      </c>
      <c r="G1086" s="414">
        <f t="shared" si="114"/>
        <v>0</v>
      </c>
      <c r="H1086" s="414">
        <f>H285</f>
        <v>0</v>
      </c>
      <c r="I1086" s="360">
        <f t="shared" si="105"/>
        <v>0</v>
      </c>
      <c r="J1086" s="360">
        <f t="shared" si="106"/>
        <v>0</v>
      </c>
      <c r="K1086" s="439"/>
    </row>
    <row r="1087" spans="1:11" ht="15" customHeight="1">
      <c r="A1087" s="557" t="s">
        <v>469</v>
      </c>
      <c r="B1087" s="558"/>
      <c r="C1087" s="558"/>
      <c r="D1087" s="220">
        <v>70</v>
      </c>
      <c r="E1087" s="191">
        <f>E288</f>
        <v>0</v>
      </c>
      <c r="F1087" s="191">
        <f aca="true" t="shared" si="115" ref="F1087:G1089">F288</f>
        <v>0</v>
      </c>
      <c r="G1087" s="414">
        <f t="shared" si="115"/>
        <v>0</v>
      </c>
      <c r="H1087" s="414">
        <f>H288</f>
        <v>0</v>
      </c>
      <c r="I1087" s="360">
        <f t="shared" si="105"/>
        <v>0</v>
      </c>
      <c r="J1087" s="360">
        <f t="shared" si="106"/>
        <v>0</v>
      </c>
      <c r="K1087" s="439"/>
    </row>
    <row r="1088" spans="1:11" ht="15" customHeight="1">
      <c r="A1088" s="523"/>
      <c r="B1088" s="5" t="s">
        <v>410</v>
      </c>
      <c r="C1088" s="221"/>
      <c r="D1088" s="220"/>
      <c r="E1088" s="191">
        <f>E289</f>
        <v>0</v>
      </c>
      <c r="F1088" s="191">
        <f t="shared" si="115"/>
        <v>0</v>
      </c>
      <c r="G1088" s="414">
        <f t="shared" si="115"/>
        <v>0</v>
      </c>
      <c r="H1088" s="414">
        <f>H289</f>
        <v>0</v>
      </c>
      <c r="I1088" s="360">
        <f t="shared" si="105"/>
        <v>0</v>
      </c>
      <c r="J1088" s="360">
        <f t="shared" si="106"/>
        <v>0</v>
      </c>
      <c r="K1088" s="439"/>
    </row>
    <row r="1089" spans="1:11" ht="15" customHeight="1">
      <c r="A1089" s="523"/>
      <c r="B1089" s="5" t="s">
        <v>270</v>
      </c>
      <c r="C1089" s="221"/>
      <c r="D1089" s="220"/>
      <c r="E1089" s="191">
        <f>E290</f>
        <v>0</v>
      </c>
      <c r="F1089" s="191">
        <f t="shared" si="115"/>
        <v>0</v>
      </c>
      <c r="G1089" s="414">
        <f t="shared" si="115"/>
        <v>0</v>
      </c>
      <c r="H1089" s="414">
        <f>H290</f>
        <v>0</v>
      </c>
      <c r="I1089" s="360">
        <f t="shared" si="105"/>
        <v>0</v>
      </c>
      <c r="J1089" s="360">
        <f t="shared" si="106"/>
        <v>0</v>
      </c>
      <c r="K1089" s="439"/>
    </row>
    <row r="1090" spans="1:11" ht="18.75" customHeight="1">
      <c r="A1090" s="604" t="s">
        <v>354</v>
      </c>
      <c r="B1090" s="605"/>
      <c r="C1090" s="605"/>
      <c r="D1090" s="167" t="s">
        <v>17</v>
      </c>
      <c r="E1090" s="118">
        <f>E1091+E1095</f>
        <v>100000</v>
      </c>
      <c r="F1090" s="118">
        <f>F1091+F1095</f>
        <v>0</v>
      </c>
      <c r="G1090" s="385">
        <f>G1091+G1095</f>
        <v>0</v>
      </c>
      <c r="H1090" s="385">
        <f>H1091+H1095</f>
        <v>0</v>
      </c>
      <c r="I1090" s="360">
        <f t="shared" si="105"/>
        <v>0</v>
      </c>
      <c r="J1090" s="543">
        <f t="shared" si="106"/>
        <v>0</v>
      </c>
      <c r="K1090" s="544"/>
    </row>
    <row r="1091" spans="1:11" ht="14.25" customHeight="1">
      <c r="A1091" s="585" t="s">
        <v>517</v>
      </c>
      <c r="B1091" s="586"/>
      <c r="C1091" s="586"/>
      <c r="D1091" s="220">
        <v>56</v>
      </c>
      <c r="E1091" s="191">
        <f>E294</f>
        <v>0</v>
      </c>
      <c r="F1091" s="191">
        <f aca="true" t="shared" si="116" ref="F1091:G1094">F294</f>
        <v>0</v>
      </c>
      <c r="G1091" s="414">
        <f t="shared" si="116"/>
        <v>0</v>
      </c>
      <c r="H1091" s="414">
        <f>H294</f>
        <v>0</v>
      </c>
      <c r="I1091" s="360">
        <f t="shared" si="105"/>
        <v>0</v>
      </c>
      <c r="J1091" s="360">
        <f t="shared" si="106"/>
        <v>0</v>
      </c>
      <c r="K1091" s="439"/>
    </row>
    <row r="1092" spans="1:11" ht="12.75" hidden="1">
      <c r="A1092" s="522"/>
      <c r="B1092" s="5" t="s">
        <v>410</v>
      </c>
      <c r="C1092" s="351"/>
      <c r="D1092" s="220"/>
      <c r="E1092" s="191">
        <f>E295</f>
        <v>0</v>
      </c>
      <c r="F1092" s="191">
        <f t="shared" si="116"/>
        <v>0</v>
      </c>
      <c r="G1092" s="414">
        <f t="shared" si="116"/>
        <v>0</v>
      </c>
      <c r="H1092" s="414">
        <f>H295</f>
        <v>0</v>
      </c>
      <c r="I1092" s="360">
        <f t="shared" si="105"/>
        <v>0</v>
      </c>
      <c r="J1092" s="360">
        <f t="shared" si="106"/>
        <v>0</v>
      </c>
      <c r="K1092" s="439"/>
    </row>
    <row r="1093" spans="1:11" ht="12.75" hidden="1">
      <c r="A1093" s="522"/>
      <c r="B1093" s="5" t="s">
        <v>270</v>
      </c>
      <c r="C1093" s="351"/>
      <c r="D1093" s="220"/>
      <c r="E1093" s="191">
        <f>E296</f>
        <v>0</v>
      </c>
      <c r="F1093" s="191">
        <f t="shared" si="116"/>
        <v>0</v>
      </c>
      <c r="G1093" s="414">
        <f t="shared" si="116"/>
        <v>0</v>
      </c>
      <c r="H1093" s="414">
        <f>H296</f>
        <v>0</v>
      </c>
      <c r="I1093" s="360">
        <f t="shared" si="105"/>
        <v>0</v>
      </c>
      <c r="J1093" s="360">
        <f t="shared" si="106"/>
        <v>0</v>
      </c>
      <c r="K1093" s="439"/>
    </row>
    <row r="1094" spans="1:11" ht="12.75" hidden="1">
      <c r="A1094" s="522"/>
      <c r="B1094" s="1" t="s">
        <v>408</v>
      </c>
      <c r="C1094" s="351"/>
      <c r="D1094" s="220"/>
      <c r="E1094" s="191">
        <f>E297</f>
        <v>0</v>
      </c>
      <c r="F1094" s="191">
        <f t="shared" si="116"/>
        <v>0</v>
      </c>
      <c r="G1094" s="414">
        <f t="shared" si="116"/>
        <v>0</v>
      </c>
      <c r="H1094" s="414">
        <f>H297</f>
        <v>0</v>
      </c>
      <c r="I1094" s="360">
        <f t="shared" si="105"/>
        <v>0</v>
      </c>
      <c r="J1094" s="360">
        <f t="shared" si="106"/>
        <v>0</v>
      </c>
      <c r="K1094" s="439"/>
    </row>
    <row r="1095" spans="1:11" ht="15.75" customHeight="1">
      <c r="A1095" s="557" t="s">
        <v>469</v>
      </c>
      <c r="B1095" s="558"/>
      <c r="C1095" s="558"/>
      <c r="D1095" s="220">
        <v>70</v>
      </c>
      <c r="E1095" s="191">
        <f>E300</f>
        <v>100000</v>
      </c>
      <c r="F1095" s="191">
        <f aca="true" t="shared" si="117" ref="F1095:G1097">F300</f>
        <v>0</v>
      </c>
      <c r="G1095" s="414">
        <f t="shared" si="117"/>
        <v>0</v>
      </c>
      <c r="H1095" s="414">
        <f>H300</f>
        <v>0</v>
      </c>
      <c r="I1095" s="360">
        <f t="shared" si="105"/>
        <v>0</v>
      </c>
      <c r="J1095" s="360">
        <f t="shared" si="106"/>
        <v>0</v>
      </c>
      <c r="K1095" s="439"/>
    </row>
    <row r="1096" spans="1:11" ht="15.75" customHeight="1">
      <c r="A1096" s="523"/>
      <c r="B1096" s="5" t="s">
        <v>410</v>
      </c>
      <c r="C1096" s="221"/>
      <c r="D1096" s="236"/>
      <c r="E1096" s="191">
        <f>E301</f>
        <v>100000</v>
      </c>
      <c r="F1096" s="191">
        <f t="shared" si="117"/>
        <v>0</v>
      </c>
      <c r="G1096" s="414">
        <f t="shared" si="117"/>
        <v>0</v>
      </c>
      <c r="H1096" s="414">
        <f>H301</f>
        <v>0</v>
      </c>
      <c r="I1096" s="360">
        <f t="shared" si="105"/>
        <v>0</v>
      </c>
      <c r="J1096" s="360">
        <f t="shared" si="106"/>
        <v>0</v>
      </c>
      <c r="K1096" s="439"/>
    </row>
    <row r="1097" spans="1:11" ht="16.5" customHeight="1">
      <c r="A1097" s="523"/>
      <c r="B1097" s="5" t="s">
        <v>270</v>
      </c>
      <c r="C1097" s="221"/>
      <c r="D1097" s="236"/>
      <c r="E1097" s="191">
        <f>E302</f>
        <v>0</v>
      </c>
      <c r="F1097" s="191">
        <f t="shared" si="117"/>
        <v>0</v>
      </c>
      <c r="G1097" s="414">
        <f t="shared" si="117"/>
        <v>0</v>
      </c>
      <c r="H1097" s="414">
        <f>H302</f>
        <v>0</v>
      </c>
      <c r="I1097" s="360">
        <f t="shared" si="105"/>
        <v>0</v>
      </c>
      <c r="J1097" s="360">
        <f t="shared" si="106"/>
        <v>0</v>
      </c>
      <c r="K1097" s="439"/>
    </row>
    <row r="1098" spans="1:11" ht="18" customHeight="1">
      <c r="A1098" s="599" t="s">
        <v>451</v>
      </c>
      <c r="B1098" s="600"/>
      <c r="C1098" s="601"/>
      <c r="D1098" s="167" t="s">
        <v>17</v>
      </c>
      <c r="E1098" s="237">
        <f>E1099</f>
        <v>0</v>
      </c>
      <c r="F1098" s="237">
        <f>F1099</f>
        <v>0</v>
      </c>
      <c r="G1098" s="428">
        <f>G1099</f>
        <v>0</v>
      </c>
      <c r="H1098" s="428">
        <f>H1099</f>
        <v>0</v>
      </c>
      <c r="I1098" s="360">
        <f t="shared" si="105"/>
        <v>0</v>
      </c>
      <c r="J1098" s="543">
        <f t="shared" si="106"/>
        <v>0</v>
      </c>
      <c r="K1098" s="544"/>
    </row>
    <row r="1099" spans="1:11" ht="15.75" customHeight="1">
      <c r="A1099" s="585" t="s">
        <v>524</v>
      </c>
      <c r="B1099" s="586"/>
      <c r="C1099" s="586"/>
      <c r="D1099" s="220">
        <v>56</v>
      </c>
      <c r="E1099" s="191">
        <f aca="true" t="shared" si="118" ref="E1099:F1105">E325</f>
        <v>0</v>
      </c>
      <c r="F1099" s="191">
        <f t="shared" si="118"/>
        <v>0</v>
      </c>
      <c r="G1099" s="414">
        <f aca="true" t="shared" si="119" ref="G1099:H1105">G325</f>
        <v>0</v>
      </c>
      <c r="H1099" s="414">
        <f t="shared" si="119"/>
        <v>0</v>
      </c>
      <c r="I1099" s="360">
        <f t="shared" si="105"/>
        <v>0</v>
      </c>
      <c r="J1099" s="360">
        <f t="shared" si="106"/>
        <v>0</v>
      </c>
      <c r="K1099" s="439"/>
    </row>
    <row r="1100" spans="1:11" ht="12.75" hidden="1">
      <c r="A1100" s="522"/>
      <c r="B1100" s="5" t="s">
        <v>410</v>
      </c>
      <c r="C1100" s="351"/>
      <c r="D1100" s="220"/>
      <c r="E1100" s="191">
        <f t="shared" si="118"/>
        <v>0</v>
      </c>
      <c r="F1100" s="191">
        <f t="shared" si="118"/>
        <v>0</v>
      </c>
      <c r="G1100" s="414">
        <f t="shared" si="119"/>
        <v>0</v>
      </c>
      <c r="H1100" s="414">
        <f t="shared" si="119"/>
        <v>0</v>
      </c>
      <c r="I1100" s="360">
        <f t="shared" si="105"/>
        <v>0</v>
      </c>
      <c r="J1100" s="360">
        <f t="shared" si="106"/>
        <v>0</v>
      </c>
      <c r="K1100" s="439"/>
    </row>
    <row r="1101" spans="1:11" ht="12.75" hidden="1">
      <c r="A1101" s="522"/>
      <c r="B1101" s="5" t="s">
        <v>270</v>
      </c>
      <c r="C1101" s="351"/>
      <c r="D1101" s="220"/>
      <c r="E1101" s="191">
        <f t="shared" si="118"/>
        <v>0</v>
      </c>
      <c r="F1101" s="191">
        <f t="shared" si="118"/>
        <v>0</v>
      </c>
      <c r="G1101" s="414">
        <f t="shared" si="119"/>
        <v>0</v>
      </c>
      <c r="H1101" s="414">
        <f t="shared" si="119"/>
        <v>0</v>
      </c>
      <c r="I1101" s="360">
        <f aca="true" t="shared" si="120" ref="I1101:I1164">G1101-H1101</f>
        <v>0</v>
      </c>
      <c r="J1101" s="360">
        <f aca="true" t="shared" si="121" ref="J1101:J1164">F1101-G1101</f>
        <v>0</v>
      </c>
      <c r="K1101" s="439"/>
    </row>
    <row r="1102" spans="1:11" ht="12.75" hidden="1">
      <c r="A1102" s="522"/>
      <c r="B1102" s="351" t="s">
        <v>408</v>
      </c>
      <c r="C1102" s="351"/>
      <c r="D1102" s="220"/>
      <c r="E1102" s="191">
        <f t="shared" si="118"/>
        <v>0</v>
      </c>
      <c r="F1102" s="191">
        <f t="shared" si="118"/>
        <v>0</v>
      </c>
      <c r="G1102" s="414">
        <f t="shared" si="119"/>
        <v>0</v>
      </c>
      <c r="H1102" s="414">
        <f t="shared" si="119"/>
        <v>0</v>
      </c>
      <c r="I1102" s="360">
        <f t="shared" si="120"/>
        <v>0</v>
      </c>
      <c r="J1102" s="360">
        <f t="shared" si="121"/>
        <v>0</v>
      </c>
      <c r="K1102" s="439"/>
    </row>
    <row r="1103" spans="1:11" ht="16.5" customHeight="1">
      <c r="A1103" s="557" t="s">
        <v>469</v>
      </c>
      <c r="B1103" s="558"/>
      <c r="C1103" s="558"/>
      <c r="D1103" s="220">
        <v>70</v>
      </c>
      <c r="E1103" s="191">
        <f t="shared" si="118"/>
        <v>0</v>
      </c>
      <c r="F1103" s="191">
        <f t="shared" si="118"/>
        <v>0</v>
      </c>
      <c r="G1103" s="414">
        <f t="shared" si="119"/>
        <v>0</v>
      </c>
      <c r="H1103" s="414">
        <f t="shared" si="119"/>
        <v>0</v>
      </c>
      <c r="I1103" s="360">
        <f t="shared" si="120"/>
        <v>0</v>
      </c>
      <c r="J1103" s="360">
        <f t="shared" si="121"/>
        <v>0</v>
      </c>
      <c r="K1103" s="439"/>
    </row>
    <row r="1104" spans="1:11" ht="12.75" hidden="1">
      <c r="A1104" s="523"/>
      <c r="B1104" s="5" t="s">
        <v>410</v>
      </c>
      <c r="C1104" s="221"/>
      <c r="D1104" s="220"/>
      <c r="E1104" s="191">
        <f t="shared" si="118"/>
        <v>0</v>
      </c>
      <c r="F1104" s="191">
        <f t="shared" si="118"/>
        <v>0</v>
      </c>
      <c r="G1104" s="414">
        <f t="shared" si="119"/>
        <v>0</v>
      </c>
      <c r="H1104" s="414">
        <f t="shared" si="119"/>
        <v>0</v>
      </c>
      <c r="I1104" s="360">
        <f t="shared" si="120"/>
        <v>0</v>
      </c>
      <c r="J1104" s="360">
        <f t="shared" si="121"/>
        <v>0</v>
      </c>
      <c r="K1104" s="439"/>
    </row>
    <row r="1105" spans="1:11" ht="12.75" hidden="1">
      <c r="A1105" s="523"/>
      <c r="B1105" s="5" t="s">
        <v>270</v>
      </c>
      <c r="C1105" s="221"/>
      <c r="D1105" s="220"/>
      <c r="E1105" s="191">
        <f t="shared" si="118"/>
        <v>0</v>
      </c>
      <c r="F1105" s="191">
        <f t="shared" si="118"/>
        <v>0</v>
      </c>
      <c r="G1105" s="414">
        <f t="shared" si="119"/>
        <v>0</v>
      </c>
      <c r="H1105" s="414">
        <f t="shared" si="119"/>
        <v>0</v>
      </c>
      <c r="I1105" s="360">
        <f t="shared" si="120"/>
        <v>0</v>
      </c>
      <c r="J1105" s="360">
        <f t="shared" si="121"/>
        <v>0</v>
      </c>
      <c r="K1105" s="439"/>
    </row>
    <row r="1106" spans="1:11" ht="15" customHeight="1">
      <c r="A1106" s="602" t="s">
        <v>450</v>
      </c>
      <c r="B1106" s="603"/>
      <c r="C1106" s="603"/>
      <c r="D1106" s="218" t="s">
        <v>297</v>
      </c>
      <c r="E1106" s="219">
        <f>E1107</f>
        <v>9045000</v>
      </c>
      <c r="F1106" s="219">
        <f>F1107</f>
        <v>0</v>
      </c>
      <c r="G1106" s="421">
        <f>G1107</f>
        <v>0</v>
      </c>
      <c r="H1106" s="421">
        <f>H1107</f>
        <v>0</v>
      </c>
      <c r="I1106" s="360">
        <f t="shared" si="120"/>
        <v>0</v>
      </c>
      <c r="J1106" s="360">
        <f t="shared" si="121"/>
        <v>0</v>
      </c>
      <c r="K1106" s="439"/>
    </row>
    <row r="1107" spans="1:11" ht="12.75">
      <c r="A1107" s="522" t="s">
        <v>409</v>
      </c>
      <c r="B1107" s="225"/>
      <c r="C1107" s="221"/>
      <c r="D1107" s="214">
        <v>51</v>
      </c>
      <c r="E1107" s="235">
        <f>E1108+E1116+E1120</f>
        <v>9045000</v>
      </c>
      <c r="F1107" s="235">
        <f>F1108+F1116+F1120</f>
        <v>0</v>
      </c>
      <c r="G1107" s="427">
        <f>G1108+G1116+G1120</f>
        <v>0</v>
      </c>
      <c r="H1107" s="427">
        <f>H1108+H1116+H1120</f>
        <v>0</v>
      </c>
      <c r="I1107" s="360">
        <f t="shared" si="120"/>
        <v>0</v>
      </c>
      <c r="J1107" s="360">
        <f t="shared" si="121"/>
        <v>0</v>
      </c>
      <c r="K1107" s="439"/>
    </row>
    <row r="1108" spans="1:11" ht="15" customHeight="1">
      <c r="A1108" s="523"/>
      <c r="B1108" s="595" t="s">
        <v>537</v>
      </c>
      <c r="C1108" s="595"/>
      <c r="D1108" s="214" t="s">
        <v>63</v>
      </c>
      <c r="E1108" s="238">
        <f>E1109+E1113</f>
        <v>7478000</v>
      </c>
      <c r="F1108" s="238">
        <f>F1109+F1113</f>
        <v>0</v>
      </c>
      <c r="G1108" s="429">
        <f>G1109+G1113</f>
        <v>0</v>
      </c>
      <c r="H1108" s="429">
        <f>H1109+H1113</f>
        <v>0</v>
      </c>
      <c r="I1108" s="360">
        <f t="shared" si="120"/>
        <v>0</v>
      </c>
      <c r="J1108" s="360">
        <f t="shared" si="121"/>
        <v>0</v>
      </c>
      <c r="K1108" s="439"/>
    </row>
    <row r="1109" spans="1:11" ht="13.5" customHeight="1">
      <c r="A1109" s="527"/>
      <c r="B1109" s="232" t="s">
        <v>487</v>
      </c>
      <c r="C1109" s="277"/>
      <c r="D1109" s="224"/>
      <c r="E1109" s="191">
        <f aca="true" t="shared" si="122" ref="E1109:H1110">E344</f>
        <v>85000</v>
      </c>
      <c r="F1109" s="191">
        <f t="shared" si="122"/>
        <v>0</v>
      </c>
      <c r="G1109" s="414">
        <f t="shared" si="122"/>
        <v>0</v>
      </c>
      <c r="H1109" s="414">
        <f t="shared" si="122"/>
        <v>0</v>
      </c>
      <c r="I1109" s="360">
        <f t="shared" si="120"/>
        <v>0</v>
      </c>
      <c r="J1109" s="360">
        <f t="shared" si="121"/>
        <v>0</v>
      </c>
      <c r="K1109" s="439"/>
    </row>
    <row r="1110" spans="1:11" ht="12.75">
      <c r="A1110" s="522"/>
      <c r="B1110" s="6"/>
      <c r="C1110" s="5" t="s">
        <v>410</v>
      </c>
      <c r="D1110" s="224"/>
      <c r="E1110" s="191">
        <f t="shared" si="122"/>
        <v>85000</v>
      </c>
      <c r="F1110" s="191">
        <f t="shared" si="122"/>
        <v>0</v>
      </c>
      <c r="G1110" s="414">
        <f t="shared" si="122"/>
        <v>0</v>
      </c>
      <c r="H1110" s="414">
        <f t="shared" si="122"/>
        <v>0</v>
      </c>
      <c r="I1110" s="360">
        <f t="shared" si="120"/>
        <v>0</v>
      </c>
      <c r="J1110" s="360">
        <f t="shared" si="121"/>
        <v>0</v>
      </c>
      <c r="K1110" s="439"/>
    </row>
    <row r="1111" spans="1:11" ht="12.75" hidden="1">
      <c r="A1111" s="522"/>
      <c r="B1111" s="6"/>
      <c r="C1111" s="5" t="s">
        <v>270</v>
      </c>
      <c r="D1111" s="224"/>
      <c r="E1111" s="238"/>
      <c r="F1111" s="238"/>
      <c r="G1111" s="429"/>
      <c r="H1111" s="429"/>
      <c r="I1111" s="360">
        <f t="shared" si="120"/>
        <v>0</v>
      </c>
      <c r="J1111" s="360">
        <f t="shared" si="121"/>
        <v>0</v>
      </c>
      <c r="K1111" s="439"/>
    </row>
    <row r="1112" spans="1:11" ht="12.75" hidden="1">
      <c r="A1112" s="522"/>
      <c r="B1112" s="351"/>
      <c r="C1112" s="1" t="s">
        <v>408</v>
      </c>
      <c r="D1112" s="224"/>
      <c r="E1112" s="238"/>
      <c r="F1112" s="238"/>
      <c r="G1112" s="429"/>
      <c r="H1112" s="429"/>
      <c r="I1112" s="360">
        <f t="shared" si="120"/>
        <v>0</v>
      </c>
      <c r="J1112" s="360">
        <f t="shared" si="121"/>
        <v>0</v>
      </c>
      <c r="K1112" s="439"/>
    </row>
    <row r="1113" spans="1:11" ht="12.75">
      <c r="A1113" s="527"/>
      <c r="B1113" s="232" t="s">
        <v>486</v>
      </c>
      <c r="C1113" s="277"/>
      <c r="D1113" s="239"/>
      <c r="E1113" s="191">
        <f>E348</f>
        <v>7393000</v>
      </c>
      <c r="F1113" s="191">
        <f>F348</f>
        <v>0</v>
      </c>
      <c r="G1113" s="414">
        <f>G348</f>
        <v>0</v>
      </c>
      <c r="H1113" s="414">
        <f>H348</f>
        <v>0</v>
      </c>
      <c r="I1113" s="360">
        <f t="shared" si="120"/>
        <v>0</v>
      </c>
      <c r="J1113" s="360">
        <f t="shared" si="121"/>
        <v>0</v>
      </c>
      <c r="K1113" s="439"/>
    </row>
    <row r="1114" spans="1:11" ht="12.75">
      <c r="A1114" s="522"/>
      <c r="B1114" s="6"/>
      <c r="C1114" s="5" t="s">
        <v>410</v>
      </c>
      <c r="D1114" s="239"/>
      <c r="E1114" s="191">
        <f>E350</f>
        <v>0</v>
      </c>
      <c r="F1114" s="191">
        <f>F350</f>
        <v>0</v>
      </c>
      <c r="G1114" s="414">
        <f>G350</f>
        <v>0</v>
      </c>
      <c r="H1114" s="414">
        <f>H350</f>
        <v>0</v>
      </c>
      <c r="I1114" s="360">
        <f t="shared" si="120"/>
        <v>0</v>
      </c>
      <c r="J1114" s="360">
        <f t="shared" si="121"/>
        <v>0</v>
      </c>
      <c r="K1114" s="439"/>
    </row>
    <row r="1115" spans="1:11" ht="12.75">
      <c r="A1115" s="522"/>
      <c r="B1115" s="6"/>
      <c r="C1115" s="5" t="s">
        <v>270</v>
      </c>
      <c r="D1115" s="239"/>
      <c r="E1115" s="191"/>
      <c r="F1115" s="191"/>
      <c r="G1115" s="414"/>
      <c r="H1115" s="414"/>
      <c r="I1115" s="360">
        <f t="shared" si="120"/>
        <v>0</v>
      </c>
      <c r="J1115" s="360">
        <f t="shared" si="121"/>
        <v>0</v>
      </c>
      <c r="K1115" s="439"/>
    </row>
    <row r="1116" spans="1:11" ht="12.75" hidden="1">
      <c r="A1116" s="523"/>
      <c r="B1116" s="595" t="s">
        <v>358</v>
      </c>
      <c r="C1116" s="595"/>
      <c r="D1116" s="214" t="s">
        <v>63</v>
      </c>
      <c r="E1116" s="238">
        <f>E1117</f>
        <v>0</v>
      </c>
      <c r="F1116" s="238">
        <f>F1117</f>
        <v>0</v>
      </c>
      <c r="G1116" s="429">
        <f>G1117</f>
        <v>0</v>
      </c>
      <c r="H1116" s="429">
        <f>H1117</f>
        <v>0</v>
      </c>
      <c r="I1116" s="360">
        <f t="shared" si="120"/>
        <v>0</v>
      </c>
      <c r="J1116" s="360">
        <f t="shared" si="121"/>
        <v>0</v>
      </c>
      <c r="K1116" s="439"/>
    </row>
    <row r="1117" spans="1:11" ht="12.75" hidden="1">
      <c r="A1117" s="527"/>
      <c r="B1117" s="232" t="s">
        <v>486</v>
      </c>
      <c r="C1117" s="277"/>
      <c r="D1117" s="239"/>
      <c r="E1117" s="191">
        <f>E353</f>
        <v>0</v>
      </c>
      <c r="F1117" s="191">
        <f aca="true" t="shared" si="123" ref="F1117:G1119">F353</f>
        <v>0</v>
      </c>
      <c r="G1117" s="414">
        <f t="shared" si="123"/>
        <v>0</v>
      </c>
      <c r="H1117" s="414">
        <f>H353</f>
        <v>0</v>
      </c>
      <c r="I1117" s="360">
        <f t="shared" si="120"/>
        <v>0</v>
      </c>
      <c r="J1117" s="360">
        <f t="shared" si="121"/>
        <v>0</v>
      </c>
      <c r="K1117" s="439"/>
    </row>
    <row r="1118" spans="1:11" ht="12.75" hidden="1">
      <c r="A1118" s="522"/>
      <c r="B1118" s="6"/>
      <c r="C1118" s="5" t="s">
        <v>410</v>
      </c>
      <c r="D1118" s="239"/>
      <c r="E1118" s="191">
        <f>E354</f>
        <v>0</v>
      </c>
      <c r="F1118" s="191">
        <f t="shared" si="123"/>
        <v>0</v>
      </c>
      <c r="G1118" s="414">
        <f t="shared" si="123"/>
        <v>0</v>
      </c>
      <c r="H1118" s="414">
        <f>H354</f>
        <v>0</v>
      </c>
      <c r="I1118" s="360">
        <f t="shared" si="120"/>
        <v>0</v>
      </c>
      <c r="J1118" s="360">
        <f t="shared" si="121"/>
        <v>0</v>
      </c>
      <c r="K1118" s="439"/>
    </row>
    <row r="1119" spans="1:11" ht="12.75" hidden="1">
      <c r="A1119" s="522"/>
      <c r="B1119" s="6"/>
      <c r="C1119" s="5" t="s">
        <v>270</v>
      </c>
      <c r="D1119" s="239"/>
      <c r="E1119" s="191">
        <f>E355</f>
        <v>0</v>
      </c>
      <c r="F1119" s="191">
        <f t="shared" si="123"/>
        <v>0</v>
      </c>
      <c r="G1119" s="414">
        <f t="shared" si="123"/>
        <v>0</v>
      </c>
      <c r="H1119" s="414">
        <f>H355</f>
        <v>0</v>
      </c>
      <c r="I1119" s="360">
        <f t="shared" si="120"/>
        <v>0</v>
      </c>
      <c r="J1119" s="360">
        <f t="shared" si="121"/>
        <v>0</v>
      </c>
      <c r="K1119" s="439"/>
    </row>
    <row r="1120" spans="1:11" ht="14.25" customHeight="1">
      <c r="A1120" s="523"/>
      <c r="B1120" s="595" t="s">
        <v>360</v>
      </c>
      <c r="C1120" s="595"/>
      <c r="D1120" s="214" t="s">
        <v>63</v>
      </c>
      <c r="E1120" s="238">
        <f>E358</f>
        <v>1567000</v>
      </c>
      <c r="F1120" s="238">
        <f>F358</f>
        <v>0</v>
      </c>
      <c r="G1120" s="429">
        <f>G358</f>
        <v>0</v>
      </c>
      <c r="H1120" s="429">
        <f>H358</f>
        <v>0</v>
      </c>
      <c r="I1120" s="360">
        <f t="shared" si="120"/>
        <v>0</v>
      </c>
      <c r="J1120" s="360">
        <f t="shared" si="121"/>
        <v>0</v>
      </c>
      <c r="K1120" s="439"/>
    </row>
    <row r="1121" spans="1:11" ht="12.75">
      <c r="A1121" s="527"/>
      <c r="B1121" s="232" t="s">
        <v>486</v>
      </c>
      <c r="C1121" s="277"/>
      <c r="D1121" s="239"/>
      <c r="E1121" s="191">
        <f>E358</f>
        <v>1567000</v>
      </c>
      <c r="F1121" s="191">
        <f aca="true" t="shared" si="124" ref="F1121:G1123">F358</f>
        <v>0</v>
      </c>
      <c r="G1121" s="414">
        <f t="shared" si="124"/>
        <v>0</v>
      </c>
      <c r="H1121" s="414">
        <f>H358</f>
        <v>0</v>
      </c>
      <c r="I1121" s="360">
        <f t="shared" si="120"/>
        <v>0</v>
      </c>
      <c r="J1121" s="360">
        <f t="shared" si="121"/>
        <v>0</v>
      </c>
      <c r="K1121" s="439"/>
    </row>
    <row r="1122" spans="1:11" ht="12.75">
      <c r="A1122" s="522"/>
      <c r="B1122" s="6"/>
      <c r="C1122" s="5" t="s">
        <v>410</v>
      </c>
      <c r="D1122" s="239"/>
      <c r="E1122" s="191">
        <f>E359</f>
        <v>1567000</v>
      </c>
      <c r="F1122" s="191">
        <f t="shared" si="124"/>
        <v>0</v>
      </c>
      <c r="G1122" s="414">
        <f t="shared" si="124"/>
        <v>0</v>
      </c>
      <c r="H1122" s="414">
        <f>H359</f>
        <v>0</v>
      </c>
      <c r="I1122" s="360">
        <f t="shared" si="120"/>
        <v>0</v>
      </c>
      <c r="J1122" s="360">
        <f t="shared" si="121"/>
        <v>0</v>
      </c>
      <c r="K1122" s="439"/>
    </row>
    <row r="1123" spans="1:11" ht="12.75">
      <c r="A1123" s="522"/>
      <c r="B1123" s="6"/>
      <c r="C1123" s="5" t="s">
        <v>270</v>
      </c>
      <c r="D1123" s="239"/>
      <c r="E1123" s="191">
        <f>E360</f>
        <v>0</v>
      </c>
      <c r="F1123" s="191">
        <f t="shared" si="124"/>
        <v>0</v>
      </c>
      <c r="G1123" s="414">
        <f t="shared" si="124"/>
        <v>0</v>
      </c>
      <c r="H1123" s="414">
        <f>H360</f>
        <v>0</v>
      </c>
      <c r="I1123" s="360">
        <f t="shared" si="120"/>
        <v>0</v>
      </c>
      <c r="J1123" s="360">
        <f t="shared" si="121"/>
        <v>0</v>
      </c>
      <c r="K1123" s="439"/>
    </row>
    <row r="1124" spans="1:11" ht="16.5" customHeight="1">
      <c r="A1124" s="562" t="s">
        <v>449</v>
      </c>
      <c r="B1124" s="563"/>
      <c r="C1124" s="564"/>
      <c r="D1124" s="218" t="s">
        <v>302</v>
      </c>
      <c r="E1124" s="219">
        <f>E1127+E1128+E1134</f>
        <v>1172000</v>
      </c>
      <c r="F1124" s="219">
        <f>F1127+F1128+F1134</f>
        <v>122000</v>
      </c>
      <c r="G1124" s="421">
        <f>G1127+G1128+G1134</f>
        <v>0</v>
      </c>
      <c r="H1124" s="421">
        <f>H1127+H1128+H1134</f>
        <v>0</v>
      </c>
      <c r="I1124" s="360">
        <f t="shared" si="120"/>
        <v>0</v>
      </c>
      <c r="J1124" s="421">
        <f t="shared" si="121"/>
        <v>122000</v>
      </c>
      <c r="K1124" s="421">
        <f>H1124/F1124</f>
        <v>0</v>
      </c>
    </row>
    <row r="1125" spans="1:11" ht="15" customHeight="1" hidden="1">
      <c r="A1125" s="528" t="s">
        <v>268</v>
      </c>
      <c r="B1125" s="240"/>
      <c r="C1125" s="240"/>
      <c r="D1125" s="224">
        <v>10</v>
      </c>
      <c r="E1125" s="184">
        <f aca="true" t="shared" si="125" ref="E1125:H1126">E1137</f>
        <v>0</v>
      </c>
      <c r="F1125" s="184">
        <f t="shared" si="125"/>
        <v>0</v>
      </c>
      <c r="G1125" s="413">
        <f t="shared" si="125"/>
        <v>0</v>
      </c>
      <c r="H1125" s="413">
        <f t="shared" si="125"/>
        <v>0</v>
      </c>
      <c r="I1125" s="360">
        <f t="shared" si="120"/>
        <v>0</v>
      </c>
      <c r="J1125" s="360">
        <f t="shared" si="121"/>
        <v>0</v>
      </c>
      <c r="K1125" s="439" t="e">
        <f>H1125/F1125</f>
        <v>#DIV/0!</v>
      </c>
    </row>
    <row r="1126" spans="1:11" ht="15" customHeight="1" hidden="1">
      <c r="A1126" s="523" t="s">
        <v>269</v>
      </c>
      <c r="B1126" s="240"/>
      <c r="C1126" s="240"/>
      <c r="D1126" s="220">
        <v>20</v>
      </c>
      <c r="E1126" s="184">
        <f t="shared" si="125"/>
        <v>0</v>
      </c>
      <c r="F1126" s="184">
        <f t="shared" si="125"/>
        <v>0</v>
      </c>
      <c r="G1126" s="413">
        <f t="shared" si="125"/>
        <v>0</v>
      </c>
      <c r="H1126" s="413">
        <f t="shared" si="125"/>
        <v>0</v>
      </c>
      <c r="I1126" s="360">
        <f t="shared" si="120"/>
        <v>0</v>
      </c>
      <c r="J1126" s="360">
        <f t="shared" si="121"/>
        <v>0</v>
      </c>
      <c r="K1126" s="439" t="e">
        <f>H1126/F1126</f>
        <v>#DIV/0!</v>
      </c>
    </row>
    <row r="1127" spans="1:11" ht="12.75">
      <c r="A1127" s="522" t="s">
        <v>260</v>
      </c>
      <c r="B1127" s="225"/>
      <c r="C1127" s="221"/>
      <c r="D1127" s="220">
        <v>51</v>
      </c>
      <c r="E1127" s="184">
        <f>E1147+E1156</f>
        <v>1172000</v>
      </c>
      <c r="F1127" s="184">
        <f>F1147+F1156</f>
        <v>122000</v>
      </c>
      <c r="G1127" s="413">
        <f>G1147+G1156</f>
        <v>0</v>
      </c>
      <c r="H1127" s="413">
        <f>H1147+H1156</f>
        <v>0</v>
      </c>
      <c r="I1127" s="360">
        <f t="shared" si="120"/>
        <v>0</v>
      </c>
      <c r="J1127" s="360">
        <f t="shared" si="121"/>
        <v>122000</v>
      </c>
      <c r="K1127" s="439">
        <f>H1127/F1127</f>
        <v>0</v>
      </c>
    </row>
    <row r="1128" spans="1:11" ht="12.75">
      <c r="A1128" s="585" t="s">
        <v>493</v>
      </c>
      <c r="B1128" s="586"/>
      <c r="C1128" s="586"/>
      <c r="D1128" s="220">
        <v>56</v>
      </c>
      <c r="E1128" s="184">
        <f>E1139</f>
        <v>0</v>
      </c>
      <c r="F1128" s="184">
        <f>F1139</f>
        <v>0</v>
      </c>
      <c r="G1128" s="413">
        <f>G1139</f>
        <v>0</v>
      </c>
      <c r="H1128" s="413">
        <f>H1139</f>
        <v>0</v>
      </c>
      <c r="I1128" s="360">
        <f t="shared" si="120"/>
        <v>0</v>
      </c>
      <c r="J1128" s="360">
        <f t="shared" si="121"/>
        <v>0</v>
      </c>
      <c r="K1128" s="439"/>
    </row>
    <row r="1129" spans="1:11" ht="15" customHeight="1" hidden="1">
      <c r="A1129" s="598" t="s">
        <v>271</v>
      </c>
      <c r="B1129" s="597"/>
      <c r="C1129" s="597"/>
      <c r="D1129" s="220">
        <v>57</v>
      </c>
      <c r="E1129" s="184" t="e">
        <f>#REF!</f>
        <v>#REF!</v>
      </c>
      <c r="F1129" s="184" t="e">
        <f>#REF!</f>
        <v>#REF!</v>
      </c>
      <c r="G1129" s="413" t="e">
        <f>#REF!</f>
        <v>#REF!</v>
      </c>
      <c r="H1129" s="413" t="e">
        <f>#REF!</f>
        <v>#REF!</v>
      </c>
      <c r="I1129" s="360" t="e">
        <f t="shared" si="120"/>
        <v>#REF!</v>
      </c>
      <c r="J1129" s="360" t="e">
        <f t="shared" si="121"/>
        <v>#REF!</v>
      </c>
      <c r="K1129" s="439"/>
    </row>
    <row r="1130" spans="1:11" ht="15" customHeight="1" hidden="1">
      <c r="A1130" s="529"/>
      <c r="B1130" s="597" t="s">
        <v>272</v>
      </c>
      <c r="C1130" s="597"/>
      <c r="D1130" s="220" t="s">
        <v>273</v>
      </c>
      <c r="E1130" s="184" t="e">
        <f>#REF!</f>
        <v>#REF!</v>
      </c>
      <c r="F1130" s="184" t="e">
        <f>#REF!</f>
        <v>#REF!</v>
      </c>
      <c r="G1130" s="413" t="e">
        <f>#REF!</f>
        <v>#REF!</v>
      </c>
      <c r="H1130" s="413" t="e">
        <f>#REF!</f>
        <v>#REF!</v>
      </c>
      <c r="I1130" s="360" t="e">
        <f t="shared" si="120"/>
        <v>#REF!</v>
      </c>
      <c r="J1130" s="360" t="e">
        <f t="shared" si="121"/>
        <v>#REF!</v>
      </c>
      <c r="K1130" s="439"/>
    </row>
    <row r="1131" spans="1:11" ht="15" customHeight="1" hidden="1">
      <c r="A1131" s="522" t="s">
        <v>303</v>
      </c>
      <c r="B1131" s="225"/>
      <c r="C1131" s="221"/>
      <c r="D1131" s="224">
        <v>59</v>
      </c>
      <c r="E1131" s="184">
        <f>E1157</f>
        <v>805000</v>
      </c>
      <c r="F1131" s="184">
        <f aca="true" t="shared" si="126" ref="F1131:G1133">F1157</f>
        <v>40000</v>
      </c>
      <c r="G1131" s="413">
        <f t="shared" si="126"/>
        <v>0</v>
      </c>
      <c r="H1131" s="413">
        <f>H1157</f>
        <v>0</v>
      </c>
      <c r="I1131" s="360">
        <f t="shared" si="120"/>
        <v>0</v>
      </c>
      <c r="J1131" s="360">
        <f t="shared" si="121"/>
        <v>40000</v>
      </c>
      <c r="K1131" s="439"/>
    </row>
    <row r="1132" spans="1:11" ht="15" customHeight="1" hidden="1">
      <c r="A1132" s="530"/>
      <c r="B1132" s="6" t="s">
        <v>304</v>
      </c>
      <c r="C1132" s="241"/>
      <c r="D1132" s="224" t="s">
        <v>305</v>
      </c>
      <c r="E1132" s="184">
        <f>E1158</f>
        <v>805000</v>
      </c>
      <c r="F1132" s="184">
        <f t="shared" si="126"/>
        <v>40000</v>
      </c>
      <c r="G1132" s="413">
        <f t="shared" si="126"/>
        <v>0</v>
      </c>
      <c r="H1132" s="413">
        <f>H1158</f>
        <v>0</v>
      </c>
      <c r="I1132" s="360">
        <f t="shared" si="120"/>
        <v>0</v>
      </c>
      <c r="J1132" s="360">
        <f t="shared" si="121"/>
        <v>40000</v>
      </c>
      <c r="K1132" s="439"/>
    </row>
    <row r="1133" spans="1:11" ht="15" customHeight="1" hidden="1">
      <c r="A1133" s="530"/>
      <c r="B1133" s="6" t="s">
        <v>306</v>
      </c>
      <c r="C1133" s="241"/>
      <c r="D1133" s="224" t="s">
        <v>307</v>
      </c>
      <c r="E1133" s="184">
        <f>E1159</f>
        <v>0</v>
      </c>
      <c r="F1133" s="184">
        <f t="shared" si="126"/>
        <v>0</v>
      </c>
      <c r="G1133" s="413">
        <f t="shared" si="126"/>
        <v>0</v>
      </c>
      <c r="H1133" s="413">
        <f>H1159</f>
        <v>0</v>
      </c>
      <c r="I1133" s="360">
        <f t="shared" si="120"/>
        <v>0</v>
      </c>
      <c r="J1133" s="360">
        <f t="shared" si="121"/>
        <v>0</v>
      </c>
      <c r="K1133" s="439"/>
    </row>
    <row r="1134" spans="1:11" ht="12.75">
      <c r="A1134" s="557" t="s">
        <v>469</v>
      </c>
      <c r="B1134" s="558"/>
      <c r="C1134" s="558"/>
      <c r="D1134" s="220">
        <v>70</v>
      </c>
      <c r="E1134" s="184">
        <f>E1143</f>
        <v>0</v>
      </c>
      <c r="F1134" s="184">
        <f>F1143</f>
        <v>0</v>
      </c>
      <c r="G1134" s="413">
        <f>G1143</f>
        <v>0</v>
      </c>
      <c r="H1134" s="413">
        <f>H1143</f>
        <v>0</v>
      </c>
      <c r="I1134" s="360">
        <f t="shared" si="120"/>
        <v>0</v>
      </c>
      <c r="J1134" s="360">
        <f t="shared" si="121"/>
        <v>0</v>
      </c>
      <c r="K1134" s="439"/>
    </row>
    <row r="1135" spans="1:11" ht="15" customHeight="1" hidden="1">
      <c r="A1135" s="581" t="s">
        <v>308</v>
      </c>
      <c r="B1135" s="580"/>
      <c r="C1135" s="580"/>
      <c r="D1135" s="217"/>
      <c r="E1135" s="191"/>
      <c r="F1135" s="191"/>
      <c r="G1135" s="414"/>
      <c r="H1135" s="414"/>
      <c r="I1135" s="360">
        <f t="shared" si="120"/>
        <v>0</v>
      </c>
      <c r="J1135" s="360">
        <f t="shared" si="121"/>
        <v>0</v>
      </c>
      <c r="K1135" s="439"/>
    </row>
    <row r="1136" spans="1:11" ht="14.25" customHeight="1">
      <c r="A1136" s="527"/>
      <c r="B1136" s="552" t="s">
        <v>398</v>
      </c>
      <c r="C1136" s="552"/>
      <c r="D1136" s="214" t="s">
        <v>63</v>
      </c>
      <c r="E1136" s="183">
        <f>E1139+E1143</f>
        <v>0</v>
      </c>
      <c r="F1136" s="183">
        <f>F1139+F1143</f>
        <v>0</v>
      </c>
      <c r="G1136" s="412">
        <f>G1139+G1143</f>
        <v>0</v>
      </c>
      <c r="H1136" s="412">
        <f>H1139+H1143</f>
        <v>0</v>
      </c>
      <c r="I1136" s="360">
        <f t="shared" si="120"/>
        <v>0</v>
      </c>
      <c r="J1136" s="360">
        <f t="shared" si="121"/>
        <v>0</v>
      </c>
      <c r="K1136" s="439"/>
    </row>
    <row r="1137" spans="1:11" ht="15" customHeight="1" hidden="1">
      <c r="A1137" s="528" t="s">
        <v>268</v>
      </c>
      <c r="B1137" s="240"/>
      <c r="C1137" s="240"/>
      <c r="D1137" s="236">
        <v>10</v>
      </c>
      <c r="E1137" s="191"/>
      <c r="F1137" s="191"/>
      <c r="G1137" s="414"/>
      <c r="H1137" s="414"/>
      <c r="I1137" s="360">
        <f t="shared" si="120"/>
        <v>0</v>
      </c>
      <c r="J1137" s="360">
        <f t="shared" si="121"/>
        <v>0</v>
      </c>
      <c r="K1137" s="439"/>
    </row>
    <row r="1138" spans="1:11" ht="15" customHeight="1" hidden="1">
      <c r="A1138" s="523" t="s">
        <v>269</v>
      </c>
      <c r="B1138" s="240"/>
      <c r="C1138" s="240"/>
      <c r="D1138" s="236">
        <v>20</v>
      </c>
      <c r="E1138" s="191"/>
      <c r="F1138" s="191"/>
      <c r="G1138" s="414"/>
      <c r="H1138" s="414"/>
      <c r="I1138" s="360">
        <f t="shared" si="120"/>
        <v>0</v>
      </c>
      <c r="J1138" s="360">
        <f t="shared" si="121"/>
        <v>0</v>
      </c>
      <c r="K1138" s="439"/>
    </row>
    <row r="1139" spans="1:11" ht="12.75">
      <c r="A1139" s="585" t="s">
        <v>492</v>
      </c>
      <c r="B1139" s="586"/>
      <c r="C1139" s="586"/>
      <c r="D1139" s="220">
        <v>56</v>
      </c>
      <c r="E1139" s="191">
        <f aca="true" t="shared" si="127" ref="E1139:F1145">E379</f>
        <v>0</v>
      </c>
      <c r="F1139" s="191">
        <f t="shared" si="127"/>
        <v>0</v>
      </c>
      <c r="G1139" s="414">
        <f aca="true" t="shared" si="128" ref="G1139:H1145">G379</f>
        <v>0</v>
      </c>
      <c r="H1139" s="414">
        <f t="shared" si="128"/>
        <v>0</v>
      </c>
      <c r="I1139" s="360">
        <f t="shared" si="120"/>
        <v>0</v>
      </c>
      <c r="J1139" s="360">
        <f t="shared" si="121"/>
        <v>0</v>
      </c>
      <c r="K1139" s="439"/>
    </row>
    <row r="1140" spans="1:11" ht="12.75" hidden="1">
      <c r="A1140" s="522"/>
      <c r="B1140" s="5" t="s">
        <v>410</v>
      </c>
      <c r="C1140" s="351"/>
      <c r="D1140" s="220"/>
      <c r="E1140" s="191">
        <f t="shared" si="127"/>
        <v>0</v>
      </c>
      <c r="F1140" s="191">
        <f t="shared" si="127"/>
        <v>0</v>
      </c>
      <c r="G1140" s="414">
        <f t="shared" si="128"/>
        <v>0</v>
      </c>
      <c r="H1140" s="414">
        <f t="shared" si="128"/>
        <v>0</v>
      </c>
      <c r="I1140" s="360">
        <f t="shared" si="120"/>
        <v>0</v>
      </c>
      <c r="J1140" s="360">
        <f t="shared" si="121"/>
        <v>0</v>
      </c>
      <c r="K1140" s="439"/>
    </row>
    <row r="1141" spans="1:11" ht="12.75" hidden="1">
      <c r="A1141" s="522"/>
      <c r="B1141" s="5" t="s">
        <v>270</v>
      </c>
      <c r="C1141" s="351"/>
      <c r="D1141" s="220"/>
      <c r="E1141" s="191">
        <f t="shared" si="127"/>
        <v>0</v>
      </c>
      <c r="F1141" s="191">
        <f t="shared" si="127"/>
        <v>0</v>
      </c>
      <c r="G1141" s="414">
        <f t="shared" si="128"/>
        <v>0</v>
      </c>
      <c r="H1141" s="414">
        <f t="shared" si="128"/>
        <v>0</v>
      </c>
      <c r="I1141" s="360">
        <f t="shared" si="120"/>
        <v>0</v>
      </c>
      <c r="J1141" s="360">
        <f t="shared" si="121"/>
        <v>0</v>
      </c>
      <c r="K1141" s="439"/>
    </row>
    <row r="1142" spans="1:11" ht="12.75" hidden="1">
      <c r="A1142" s="522"/>
      <c r="B1142" s="1" t="s">
        <v>408</v>
      </c>
      <c r="C1142" s="351"/>
      <c r="D1142" s="220"/>
      <c r="E1142" s="191">
        <f t="shared" si="127"/>
        <v>0</v>
      </c>
      <c r="F1142" s="191">
        <f t="shared" si="127"/>
        <v>0</v>
      </c>
      <c r="G1142" s="414">
        <f t="shared" si="128"/>
        <v>0</v>
      </c>
      <c r="H1142" s="414">
        <f t="shared" si="128"/>
        <v>0</v>
      </c>
      <c r="I1142" s="360">
        <f t="shared" si="120"/>
        <v>0</v>
      </c>
      <c r="J1142" s="360">
        <f t="shared" si="121"/>
        <v>0</v>
      </c>
      <c r="K1142" s="439"/>
    </row>
    <row r="1143" spans="1:11" ht="12.75">
      <c r="A1143" s="557" t="s">
        <v>469</v>
      </c>
      <c r="B1143" s="558"/>
      <c r="C1143" s="558"/>
      <c r="D1143" s="220">
        <v>70</v>
      </c>
      <c r="E1143" s="191">
        <f t="shared" si="127"/>
        <v>0</v>
      </c>
      <c r="F1143" s="191">
        <f t="shared" si="127"/>
        <v>0</v>
      </c>
      <c r="G1143" s="414">
        <f t="shared" si="128"/>
        <v>0</v>
      </c>
      <c r="H1143" s="414">
        <f t="shared" si="128"/>
        <v>0</v>
      </c>
      <c r="I1143" s="360">
        <f t="shared" si="120"/>
        <v>0</v>
      </c>
      <c r="J1143" s="360">
        <f t="shared" si="121"/>
        <v>0</v>
      </c>
      <c r="K1143" s="439"/>
    </row>
    <row r="1144" spans="1:11" ht="12.75" hidden="1">
      <c r="A1144" s="522"/>
      <c r="B1144" s="5" t="s">
        <v>410</v>
      </c>
      <c r="C1144" s="351"/>
      <c r="D1144" s="236"/>
      <c r="E1144" s="191">
        <f t="shared" si="127"/>
        <v>0</v>
      </c>
      <c r="F1144" s="191">
        <f t="shared" si="127"/>
        <v>0</v>
      </c>
      <c r="G1144" s="414">
        <f t="shared" si="128"/>
        <v>0</v>
      </c>
      <c r="H1144" s="414">
        <f t="shared" si="128"/>
        <v>0</v>
      </c>
      <c r="I1144" s="360">
        <f t="shared" si="120"/>
        <v>0</v>
      </c>
      <c r="J1144" s="360">
        <f t="shared" si="121"/>
        <v>0</v>
      </c>
      <c r="K1144" s="439" t="e">
        <f aca="true" t="shared" si="129" ref="K1144:K1153">H1144/F1144</f>
        <v>#DIV/0!</v>
      </c>
    </row>
    <row r="1145" spans="1:11" ht="12.75" hidden="1">
      <c r="A1145" s="522"/>
      <c r="B1145" s="5" t="s">
        <v>270</v>
      </c>
      <c r="C1145" s="351"/>
      <c r="D1145" s="236"/>
      <c r="E1145" s="191">
        <f t="shared" si="127"/>
        <v>0</v>
      </c>
      <c r="F1145" s="191">
        <f t="shared" si="127"/>
        <v>0</v>
      </c>
      <c r="G1145" s="414">
        <f t="shared" si="128"/>
        <v>0</v>
      </c>
      <c r="H1145" s="414">
        <f t="shared" si="128"/>
        <v>0</v>
      </c>
      <c r="I1145" s="360">
        <f t="shared" si="120"/>
        <v>0</v>
      </c>
      <c r="J1145" s="360">
        <f t="shared" si="121"/>
        <v>0</v>
      </c>
      <c r="K1145" s="439" t="e">
        <f t="shared" si="129"/>
        <v>#DIV/0!</v>
      </c>
    </row>
    <row r="1146" spans="1:11" ht="16.5" customHeight="1">
      <c r="A1146" s="527"/>
      <c r="B1146" s="595" t="s">
        <v>413</v>
      </c>
      <c r="C1146" s="595"/>
      <c r="D1146" s="242">
        <v>51</v>
      </c>
      <c r="E1146" s="238">
        <f>E1148+E1152</f>
        <v>82000</v>
      </c>
      <c r="F1146" s="238">
        <f>F1148+F1152</f>
        <v>82000</v>
      </c>
      <c r="G1146" s="429">
        <f>G1148+G1152</f>
        <v>0</v>
      </c>
      <c r="H1146" s="429">
        <f>H1148+H1152</f>
        <v>0</v>
      </c>
      <c r="I1146" s="360">
        <f t="shared" si="120"/>
        <v>0</v>
      </c>
      <c r="J1146" s="429">
        <f t="shared" si="121"/>
        <v>82000</v>
      </c>
      <c r="K1146" s="429">
        <f t="shared" si="129"/>
        <v>0</v>
      </c>
    </row>
    <row r="1147" spans="1:11" ht="12.75">
      <c r="A1147" s="559" t="s">
        <v>260</v>
      </c>
      <c r="B1147" s="560"/>
      <c r="C1147" s="560"/>
      <c r="D1147" s="236">
        <v>51</v>
      </c>
      <c r="E1147" s="184">
        <f>E1152</f>
        <v>82000</v>
      </c>
      <c r="F1147" s="184">
        <f>F1152</f>
        <v>82000</v>
      </c>
      <c r="G1147" s="413">
        <f>G1152</f>
        <v>0</v>
      </c>
      <c r="H1147" s="413">
        <f>H1152</f>
        <v>0</v>
      </c>
      <c r="I1147" s="360">
        <f t="shared" si="120"/>
        <v>0</v>
      </c>
      <c r="J1147" s="360">
        <f t="shared" si="121"/>
        <v>82000</v>
      </c>
      <c r="K1147" s="439">
        <f t="shared" si="129"/>
        <v>0</v>
      </c>
    </row>
    <row r="1148" spans="1:11" ht="15" customHeight="1" hidden="1">
      <c r="A1148" s="527"/>
      <c r="B1148" s="232" t="s">
        <v>487</v>
      </c>
      <c r="C1148" s="277"/>
      <c r="D1148" s="242"/>
      <c r="E1148" s="191">
        <f aca="true" t="shared" si="130" ref="E1148:F1154">E391</f>
        <v>0</v>
      </c>
      <c r="F1148" s="191">
        <f t="shared" si="130"/>
        <v>0</v>
      </c>
      <c r="G1148" s="414">
        <f aca="true" t="shared" si="131" ref="G1148:H1151">G391</f>
        <v>0</v>
      </c>
      <c r="H1148" s="414">
        <f t="shared" si="131"/>
        <v>0</v>
      </c>
      <c r="I1148" s="360">
        <f t="shared" si="120"/>
        <v>0</v>
      </c>
      <c r="J1148" s="360">
        <f t="shared" si="121"/>
        <v>0</v>
      </c>
      <c r="K1148" s="439" t="e">
        <f t="shared" si="129"/>
        <v>#DIV/0!</v>
      </c>
    </row>
    <row r="1149" spans="1:11" ht="15" customHeight="1" hidden="1">
      <c r="A1149" s="522"/>
      <c r="B1149" s="6"/>
      <c r="C1149" s="5" t="s">
        <v>410</v>
      </c>
      <c r="D1149" s="242"/>
      <c r="E1149" s="191">
        <f t="shared" si="130"/>
        <v>0</v>
      </c>
      <c r="F1149" s="191">
        <f t="shared" si="130"/>
        <v>0</v>
      </c>
      <c r="G1149" s="414">
        <f t="shared" si="131"/>
        <v>0</v>
      </c>
      <c r="H1149" s="414">
        <f t="shared" si="131"/>
        <v>0</v>
      </c>
      <c r="I1149" s="360">
        <f t="shared" si="120"/>
        <v>0</v>
      </c>
      <c r="J1149" s="360">
        <f t="shared" si="121"/>
        <v>0</v>
      </c>
      <c r="K1149" s="439" t="e">
        <f t="shared" si="129"/>
        <v>#DIV/0!</v>
      </c>
    </row>
    <row r="1150" spans="1:11" ht="15" customHeight="1" hidden="1">
      <c r="A1150" s="522"/>
      <c r="B1150" s="6"/>
      <c r="C1150" s="5" t="s">
        <v>270</v>
      </c>
      <c r="D1150" s="242"/>
      <c r="E1150" s="191">
        <f t="shared" si="130"/>
        <v>0</v>
      </c>
      <c r="F1150" s="191">
        <f t="shared" si="130"/>
        <v>0</v>
      </c>
      <c r="G1150" s="414">
        <f t="shared" si="131"/>
        <v>0</v>
      </c>
      <c r="H1150" s="414">
        <f t="shared" si="131"/>
        <v>0</v>
      </c>
      <c r="I1150" s="360">
        <f t="shared" si="120"/>
        <v>0</v>
      </c>
      <c r="J1150" s="360">
        <f t="shared" si="121"/>
        <v>0</v>
      </c>
      <c r="K1150" s="439" t="e">
        <f t="shared" si="129"/>
        <v>#DIV/0!</v>
      </c>
    </row>
    <row r="1151" spans="1:11" ht="15" customHeight="1" hidden="1">
      <c r="A1151" s="522"/>
      <c r="B1151" s="351"/>
      <c r="C1151" s="1" t="s">
        <v>408</v>
      </c>
      <c r="D1151" s="242"/>
      <c r="E1151" s="191">
        <f t="shared" si="130"/>
        <v>0</v>
      </c>
      <c r="F1151" s="191">
        <f t="shared" si="130"/>
        <v>0</v>
      </c>
      <c r="G1151" s="414">
        <f t="shared" si="131"/>
        <v>0</v>
      </c>
      <c r="H1151" s="414">
        <f t="shared" si="131"/>
        <v>0</v>
      </c>
      <c r="I1151" s="360">
        <f t="shared" si="120"/>
        <v>0</v>
      </c>
      <c r="J1151" s="360">
        <f t="shared" si="121"/>
        <v>0</v>
      </c>
      <c r="K1151" s="439" t="e">
        <f t="shared" si="129"/>
        <v>#DIV/0!</v>
      </c>
    </row>
    <row r="1152" spans="1:11" ht="15" customHeight="1">
      <c r="A1152" s="527"/>
      <c r="B1152" s="592" t="s">
        <v>486</v>
      </c>
      <c r="C1152" s="593"/>
      <c r="D1152" s="242"/>
      <c r="E1152" s="191">
        <f>E390</f>
        <v>82000</v>
      </c>
      <c r="F1152" s="191">
        <f>F390</f>
        <v>82000</v>
      </c>
      <c r="G1152" s="414">
        <f>G390</f>
        <v>0</v>
      </c>
      <c r="H1152" s="414">
        <f>H390</f>
        <v>0</v>
      </c>
      <c r="I1152" s="360">
        <f t="shared" si="120"/>
        <v>0</v>
      </c>
      <c r="J1152" s="360">
        <f t="shared" si="121"/>
        <v>82000</v>
      </c>
      <c r="K1152" s="439">
        <f t="shared" si="129"/>
        <v>0</v>
      </c>
    </row>
    <row r="1153" spans="1:11" ht="15" customHeight="1">
      <c r="A1153" s="522"/>
      <c r="B1153" s="6"/>
      <c r="C1153" s="5" t="s">
        <v>410</v>
      </c>
      <c r="D1153" s="242"/>
      <c r="E1153" s="191">
        <f t="shared" si="130"/>
        <v>82000</v>
      </c>
      <c r="F1153" s="191">
        <f t="shared" si="130"/>
        <v>82000</v>
      </c>
      <c r="G1153" s="414">
        <f>G396</f>
        <v>0</v>
      </c>
      <c r="H1153" s="414">
        <f>H396</f>
        <v>0</v>
      </c>
      <c r="I1153" s="360">
        <f t="shared" si="120"/>
        <v>0</v>
      </c>
      <c r="J1153" s="360">
        <f t="shared" si="121"/>
        <v>82000</v>
      </c>
      <c r="K1153" s="439">
        <f t="shared" si="129"/>
        <v>0</v>
      </c>
    </row>
    <row r="1154" spans="1:11" ht="15" customHeight="1">
      <c r="A1154" s="522"/>
      <c r="B1154" s="6"/>
      <c r="C1154" s="6" t="s">
        <v>270</v>
      </c>
      <c r="D1154" s="242"/>
      <c r="E1154" s="191">
        <f t="shared" si="130"/>
        <v>0</v>
      </c>
      <c r="F1154" s="191">
        <f t="shared" si="130"/>
        <v>0</v>
      </c>
      <c r="G1154" s="414">
        <f>G397</f>
        <v>0</v>
      </c>
      <c r="H1154" s="414">
        <f>H397</f>
        <v>0</v>
      </c>
      <c r="I1154" s="360">
        <f t="shared" si="120"/>
        <v>0</v>
      </c>
      <c r="J1154" s="360">
        <f t="shared" si="121"/>
        <v>0</v>
      </c>
      <c r="K1154" s="439"/>
    </row>
    <row r="1155" spans="1:11" ht="12.75">
      <c r="A1155" s="527"/>
      <c r="B1155" s="596" t="s">
        <v>521</v>
      </c>
      <c r="C1155" s="596"/>
      <c r="D1155" s="242">
        <v>51</v>
      </c>
      <c r="E1155" s="238">
        <f>E1157+E1161</f>
        <v>1090000</v>
      </c>
      <c r="F1155" s="238">
        <f>F1157+F1161</f>
        <v>40000</v>
      </c>
      <c r="G1155" s="429">
        <f>G1157+G1161</f>
        <v>0</v>
      </c>
      <c r="H1155" s="429">
        <f>H1157+H1161</f>
        <v>0</v>
      </c>
      <c r="I1155" s="360">
        <f t="shared" si="120"/>
        <v>0</v>
      </c>
      <c r="J1155" s="429">
        <f t="shared" si="121"/>
        <v>40000</v>
      </c>
      <c r="K1155" s="429">
        <f>H1155/F1155</f>
        <v>0</v>
      </c>
    </row>
    <row r="1156" spans="1:11" ht="12.75">
      <c r="A1156" s="559" t="s">
        <v>260</v>
      </c>
      <c r="B1156" s="560"/>
      <c r="C1156" s="560"/>
      <c r="D1156" s="236">
        <v>51</v>
      </c>
      <c r="E1156" s="191">
        <f>E1157+E1161</f>
        <v>1090000</v>
      </c>
      <c r="F1156" s="191">
        <f>F1157+F1161</f>
        <v>40000</v>
      </c>
      <c r="G1156" s="414">
        <f>G1157+G1161</f>
        <v>0</v>
      </c>
      <c r="H1156" s="414">
        <f>H1157+H1161</f>
        <v>0</v>
      </c>
      <c r="I1156" s="360">
        <f t="shared" si="120"/>
        <v>0</v>
      </c>
      <c r="J1156" s="360">
        <f t="shared" si="121"/>
        <v>40000</v>
      </c>
      <c r="K1156" s="439">
        <f>H1156/F1156</f>
        <v>0</v>
      </c>
    </row>
    <row r="1157" spans="1:11" ht="15" customHeight="1">
      <c r="A1157" s="527"/>
      <c r="B1157" s="592" t="s">
        <v>487</v>
      </c>
      <c r="C1157" s="593"/>
      <c r="D1157" s="224"/>
      <c r="E1157" s="184">
        <f aca="true" t="shared" si="132" ref="E1157:F1163">E401</f>
        <v>805000</v>
      </c>
      <c r="F1157" s="184">
        <f t="shared" si="132"/>
        <v>40000</v>
      </c>
      <c r="G1157" s="413">
        <f aca="true" t="shared" si="133" ref="G1157:H1160">G401</f>
        <v>0</v>
      </c>
      <c r="H1157" s="413">
        <f t="shared" si="133"/>
        <v>0</v>
      </c>
      <c r="I1157" s="360">
        <f t="shared" si="120"/>
        <v>0</v>
      </c>
      <c r="J1157" s="360">
        <f t="shared" si="121"/>
        <v>40000</v>
      </c>
      <c r="K1157" s="439">
        <f>H1157/F1157</f>
        <v>0</v>
      </c>
    </row>
    <row r="1158" spans="1:11" ht="13.5" customHeight="1">
      <c r="A1158" s="522"/>
      <c r="B1158" s="6"/>
      <c r="C1158" s="5" t="s">
        <v>410</v>
      </c>
      <c r="D1158" s="224"/>
      <c r="E1158" s="184">
        <f t="shared" si="132"/>
        <v>805000</v>
      </c>
      <c r="F1158" s="184">
        <f t="shared" si="132"/>
        <v>40000</v>
      </c>
      <c r="G1158" s="413">
        <f t="shared" si="133"/>
        <v>0</v>
      </c>
      <c r="H1158" s="413">
        <f t="shared" si="133"/>
        <v>0</v>
      </c>
      <c r="I1158" s="360">
        <f t="shared" si="120"/>
        <v>0</v>
      </c>
      <c r="J1158" s="360">
        <f t="shared" si="121"/>
        <v>40000</v>
      </c>
      <c r="K1158" s="439">
        <f>H1158/F1158</f>
        <v>0</v>
      </c>
    </row>
    <row r="1159" spans="1:11" ht="12.75" customHeight="1">
      <c r="A1159" s="522"/>
      <c r="B1159" s="6"/>
      <c r="C1159" s="5" t="s">
        <v>270</v>
      </c>
      <c r="D1159" s="224"/>
      <c r="E1159" s="184">
        <f t="shared" si="132"/>
        <v>0</v>
      </c>
      <c r="F1159" s="184">
        <f t="shared" si="132"/>
        <v>0</v>
      </c>
      <c r="G1159" s="413">
        <f t="shared" si="133"/>
        <v>0</v>
      </c>
      <c r="H1159" s="413">
        <f t="shared" si="133"/>
        <v>0</v>
      </c>
      <c r="I1159" s="360">
        <f t="shared" si="120"/>
        <v>0</v>
      </c>
      <c r="J1159" s="360">
        <f t="shared" si="121"/>
        <v>0</v>
      </c>
      <c r="K1159" s="439"/>
    </row>
    <row r="1160" spans="1:11" ht="12.75" customHeight="1">
      <c r="A1160" s="522"/>
      <c r="B1160" s="351"/>
      <c r="C1160" s="1" t="s">
        <v>408</v>
      </c>
      <c r="D1160" s="224"/>
      <c r="E1160" s="184">
        <f t="shared" si="132"/>
        <v>0</v>
      </c>
      <c r="F1160" s="184">
        <f t="shared" si="132"/>
        <v>0</v>
      </c>
      <c r="G1160" s="413">
        <f t="shared" si="133"/>
        <v>0</v>
      </c>
      <c r="H1160" s="413">
        <f t="shared" si="133"/>
        <v>0</v>
      </c>
      <c r="I1160" s="360">
        <f t="shared" si="120"/>
        <v>0</v>
      </c>
      <c r="J1160" s="360">
        <f t="shared" si="121"/>
        <v>0</v>
      </c>
      <c r="K1160" s="439"/>
    </row>
    <row r="1161" spans="1:11" ht="15" customHeight="1">
      <c r="A1161" s="527"/>
      <c r="B1161" s="592" t="s">
        <v>486</v>
      </c>
      <c r="C1161" s="593"/>
      <c r="D1161" s="224"/>
      <c r="E1161" s="191">
        <f>E1162+E1163</f>
        <v>285000</v>
      </c>
      <c r="F1161" s="191">
        <f>F1162+F1163</f>
        <v>0</v>
      </c>
      <c r="G1161" s="414">
        <f>G1162+G1163</f>
        <v>0</v>
      </c>
      <c r="H1161" s="414">
        <f>H1162+H1163</f>
        <v>0</v>
      </c>
      <c r="I1161" s="360">
        <f t="shared" si="120"/>
        <v>0</v>
      </c>
      <c r="J1161" s="360">
        <f t="shared" si="121"/>
        <v>0</v>
      </c>
      <c r="K1161" s="439"/>
    </row>
    <row r="1162" spans="1:11" ht="15" customHeight="1">
      <c r="A1162" s="522"/>
      <c r="B1162" s="6"/>
      <c r="C1162" s="5" t="s">
        <v>410</v>
      </c>
      <c r="D1162" s="224"/>
      <c r="E1162" s="191">
        <f t="shared" si="132"/>
        <v>285000</v>
      </c>
      <c r="F1162" s="191">
        <f t="shared" si="132"/>
        <v>0</v>
      </c>
      <c r="G1162" s="414">
        <f>G406</f>
        <v>0</v>
      </c>
      <c r="H1162" s="414">
        <f>H406</f>
        <v>0</v>
      </c>
      <c r="I1162" s="360">
        <f t="shared" si="120"/>
        <v>0</v>
      </c>
      <c r="J1162" s="360">
        <f t="shared" si="121"/>
        <v>0</v>
      </c>
      <c r="K1162" s="439"/>
    </row>
    <row r="1163" spans="1:11" ht="12.75">
      <c r="A1163" s="522"/>
      <c r="B1163" s="6"/>
      <c r="C1163" s="5" t="s">
        <v>270</v>
      </c>
      <c r="D1163" s="220"/>
      <c r="E1163" s="191">
        <f t="shared" si="132"/>
        <v>0</v>
      </c>
      <c r="F1163" s="191">
        <f t="shared" si="132"/>
        <v>0</v>
      </c>
      <c r="G1163" s="414">
        <f>G407</f>
        <v>0</v>
      </c>
      <c r="H1163" s="414">
        <f>H407</f>
        <v>0</v>
      </c>
      <c r="I1163" s="360">
        <f t="shared" si="120"/>
        <v>0</v>
      </c>
      <c r="J1163" s="360">
        <f t="shared" si="121"/>
        <v>0</v>
      </c>
      <c r="K1163" s="439"/>
    </row>
    <row r="1164" spans="1:11" ht="18.75" customHeight="1">
      <c r="A1164" s="562" t="s">
        <v>448</v>
      </c>
      <c r="B1164" s="563"/>
      <c r="C1164" s="564"/>
      <c r="D1164" s="218" t="s">
        <v>309</v>
      </c>
      <c r="E1164" s="219">
        <f>E1171+E1172</f>
        <v>5437000</v>
      </c>
      <c r="F1164" s="219">
        <f>F1171+F1172</f>
        <v>450000</v>
      </c>
      <c r="G1164" s="421">
        <f>G1171+G1172</f>
        <v>168000</v>
      </c>
      <c r="H1164" s="421">
        <f>H1171+H1172</f>
        <v>158467.62</v>
      </c>
      <c r="I1164" s="360">
        <f t="shared" si="120"/>
        <v>9532.380000000005</v>
      </c>
      <c r="J1164" s="421">
        <f t="shared" si="121"/>
        <v>282000</v>
      </c>
      <c r="K1164" s="421">
        <f>H1164/F1164</f>
        <v>0.35215026666666666</v>
      </c>
    </row>
    <row r="1165" spans="1:11" ht="15" customHeight="1" hidden="1">
      <c r="A1165" s="531" t="s">
        <v>252</v>
      </c>
      <c r="B1165" s="221"/>
      <c r="C1165" s="221"/>
      <c r="D1165" s="224" t="s">
        <v>253</v>
      </c>
      <c r="E1165" s="184" t="e">
        <f>E1166+E1167+E1168+#REF!</f>
        <v>#REF!</v>
      </c>
      <c r="F1165" s="184" t="e">
        <f>F1166+F1167+F1168+#REF!</f>
        <v>#REF!</v>
      </c>
      <c r="G1165" s="413" t="e">
        <f>G1166+G1167+G1168+#REF!</f>
        <v>#REF!</v>
      </c>
      <c r="H1165" s="413" t="e">
        <f>H1166+H1167+H1168+#REF!</f>
        <v>#REF!</v>
      </c>
      <c r="I1165" s="360" t="e">
        <f aca="true" t="shared" si="134" ref="I1165:I1228">G1165-H1165</f>
        <v>#REF!</v>
      </c>
      <c r="J1165" s="360" t="e">
        <f aca="true" t="shared" si="135" ref="J1165:J1228">F1165-G1165</f>
        <v>#REF!</v>
      </c>
      <c r="K1165" s="439" t="e">
        <f aca="true" t="shared" si="136" ref="K1165:K1213">H1165/F1165</f>
        <v>#REF!</v>
      </c>
    </row>
    <row r="1166" spans="1:11" ht="15" customHeight="1" hidden="1">
      <c r="A1166" s="528" t="s">
        <v>268</v>
      </c>
      <c r="B1166" s="240"/>
      <c r="C1166" s="240"/>
      <c r="D1166" s="224">
        <v>10</v>
      </c>
      <c r="E1166" s="184" t="e">
        <f>#REF!</f>
        <v>#REF!</v>
      </c>
      <c r="F1166" s="184" t="e">
        <f>#REF!</f>
        <v>#REF!</v>
      </c>
      <c r="G1166" s="413" t="e">
        <f>#REF!</f>
        <v>#REF!</v>
      </c>
      <c r="H1166" s="413" t="e">
        <f>#REF!</f>
        <v>#REF!</v>
      </c>
      <c r="I1166" s="360" t="e">
        <f t="shared" si="134"/>
        <v>#REF!</v>
      </c>
      <c r="J1166" s="360" t="e">
        <f t="shared" si="135"/>
        <v>#REF!</v>
      </c>
      <c r="K1166" s="439" t="e">
        <f t="shared" si="136"/>
        <v>#REF!</v>
      </c>
    </row>
    <row r="1167" spans="1:11" ht="15" customHeight="1" hidden="1">
      <c r="A1167" s="523" t="s">
        <v>269</v>
      </c>
      <c r="B1167" s="240"/>
      <c r="C1167" s="240"/>
      <c r="D1167" s="220">
        <v>20</v>
      </c>
      <c r="E1167" s="184" t="e">
        <f>#REF!</f>
        <v>#REF!</v>
      </c>
      <c r="F1167" s="184" t="e">
        <f>#REF!</f>
        <v>#REF!</v>
      </c>
      <c r="G1167" s="413" t="e">
        <f>#REF!</f>
        <v>#REF!</v>
      </c>
      <c r="H1167" s="413" t="e">
        <f>#REF!</f>
        <v>#REF!</v>
      </c>
      <c r="I1167" s="360" t="e">
        <f t="shared" si="134"/>
        <v>#REF!</v>
      </c>
      <c r="J1167" s="360" t="e">
        <f t="shared" si="135"/>
        <v>#REF!</v>
      </c>
      <c r="K1167" s="439" t="e">
        <f t="shared" si="136"/>
        <v>#REF!</v>
      </c>
    </row>
    <row r="1168" spans="1:11" ht="15" customHeight="1" hidden="1">
      <c r="A1168" s="522" t="s">
        <v>260</v>
      </c>
      <c r="B1168" s="225"/>
      <c r="C1168" s="221"/>
      <c r="D1168" s="224" t="s">
        <v>261</v>
      </c>
      <c r="E1168" s="184" t="e">
        <f>#REF!+#REF!+#REF!+#REF!</f>
        <v>#REF!</v>
      </c>
      <c r="F1168" s="184" t="e">
        <f>#REF!+#REF!+#REF!+#REF!</f>
        <v>#REF!</v>
      </c>
      <c r="G1168" s="413" t="e">
        <f>#REF!+#REF!+#REF!+#REF!</f>
        <v>#REF!</v>
      </c>
      <c r="H1168" s="413" t="e">
        <f>#REF!+#REF!+#REF!+#REF!</f>
        <v>#REF!</v>
      </c>
      <c r="I1168" s="360" t="e">
        <f t="shared" si="134"/>
        <v>#REF!</v>
      </c>
      <c r="J1168" s="360" t="e">
        <f t="shared" si="135"/>
        <v>#REF!</v>
      </c>
      <c r="K1168" s="439" t="e">
        <f t="shared" si="136"/>
        <v>#REF!</v>
      </c>
    </row>
    <row r="1169" spans="1:11" ht="15" customHeight="1" hidden="1">
      <c r="A1169" s="532"/>
      <c r="B1169" s="243"/>
      <c r="C1169" s="244" t="s">
        <v>310</v>
      </c>
      <c r="D1169" s="224"/>
      <c r="E1169" s="184"/>
      <c r="F1169" s="184"/>
      <c r="G1169" s="413"/>
      <c r="H1169" s="413"/>
      <c r="I1169" s="360">
        <f t="shared" si="134"/>
        <v>0</v>
      </c>
      <c r="J1169" s="360">
        <f t="shared" si="135"/>
        <v>0</v>
      </c>
      <c r="K1169" s="439" t="e">
        <f t="shared" si="136"/>
        <v>#DIV/0!</v>
      </c>
    </row>
    <row r="1170" spans="1:11" ht="15" customHeight="1" hidden="1">
      <c r="A1170" s="532"/>
      <c r="B1170" s="243"/>
      <c r="C1170" s="244" t="s">
        <v>311</v>
      </c>
      <c r="D1170" s="224"/>
      <c r="E1170" s="184"/>
      <c r="F1170" s="184"/>
      <c r="G1170" s="413"/>
      <c r="H1170" s="413"/>
      <c r="I1170" s="360">
        <f t="shared" si="134"/>
        <v>0</v>
      </c>
      <c r="J1170" s="360">
        <f t="shared" si="135"/>
        <v>0</v>
      </c>
      <c r="K1170" s="439" t="e">
        <f t="shared" si="136"/>
        <v>#DIV/0!</v>
      </c>
    </row>
    <row r="1171" spans="1:11" ht="12.75">
      <c r="A1171" s="585" t="s">
        <v>492</v>
      </c>
      <c r="B1171" s="586"/>
      <c r="C1171" s="586"/>
      <c r="D1171" s="220">
        <v>56</v>
      </c>
      <c r="E1171" s="184">
        <f>E1174</f>
        <v>5392000</v>
      </c>
      <c r="F1171" s="184">
        <f>F1174</f>
        <v>450000</v>
      </c>
      <c r="G1171" s="413">
        <f>G1174</f>
        <v>168000</v>
      </c>
      <c r="H1171" s="413">
        <f>H1174</f>
        <v>158467.62</v>
      </c>
      <c r="I1171" s="360">
        <f t="shared" si="134"/>
        <v>9532.380000000005</v>
      </c>
      <c r="J1171" s="360">
        <f t="shared" si="135"/>
        <v>282000</v>
      </c>
      <c r="K1171" s="439">
        <f t="shared" si="136"/>
        <v>0.35215026666666666</v>
      </c>
    </row>
    <row r="1172" spans="1:11" ht="15.75" customHeight="1">
      <c r="A1172" s="557" t="s">
        <v>469</v>
      </c>
      <c r="B1172" s="558"/>
      <c r="C1172" s="558"/>
      <c r="D1172" s="220">
        <v>70</v>
      </c>
      <c r="E1172" s="191">
        <f>E1178</f>
        <v>45000</v>
      </c>
      <c r="F1172" s="191">
        <f>F1178</f>
        <v>0</v>
      </c>
      <c r="G1172" s="414">
        <f>G1178</f>
        <v>0</v>
      </c>
      <c r="H1172" s="414">
        <f>H1178</f>
        <v>0</v>
      </c>
      <c r="I1172" s="360">
        <f t="shared" si="134"/>
        <v>0</v>
      </c>
      <c r="J1172" s="360">
        <f t="shared" si="135"/>
        <v>0</v>
      </c>
      <c r="K1172" s="439"/>
    </row>
    <row r="1173" spans="1:11" ht="16.5" customHeight="1">
      <c r="A1173" s="533"/>
      <c r="B1173" s="594" t="s">
        <v>312</v>
      </c>
      <c r="C1173" s="594"/>
      <c r="D1173" s="215" t="s">
        <v>63</v>
      </c>
      <c r="E1173" s="183">
        <f>E1174+E1178</f>
        <v>5437000</v>
      </c>
      <c r="F1173" s="183">
        <f>F1174+F1178</f>
        <v>450000</v>
      </c>
      <c r="G1173" s="412">
        <f>G1174+G1178</f>
        <v>168000</v>
      </c>
      <c r="H1173" s="412">
        <f>H1174+H1178</f>
        <v>158467.62</v>
      </c>
      <c r="I1173" s="360">
        <f t="shared" si="134"/>
        <v>9532.380000000005</v>
      </c>
      <c r="J1173" s="412">
        <f t="shared" si="135"/>
        <v>282000</v>
      </c>
      <c r="K1173" s="412">
        <f t="shared" si="136"/>
        <v>0.35215026666666666</v>
      </c>
    </row>
    <row r="1174" spans="1:11" ht="12.75">
      <c r="A1174" s="585" t="s">
        <v>490</v>
      </c>
      <c r="B1174" s="586"/>
      <c r="C1174" s="586"/>
      <c r="D1174" s="220">
        <v>56</v>
      </c>
      <c r="E1174" s="191">
        <f>E428</f>
        <v>5392000</v>
      </c>
      <c r="F1174" s="191">
        <f aca="true" t="shared" si="137" ref="F1174:G1177">F428</f>
        <v>450000</v>
      </c>
      <c r="G1174" s="414">
        <f t="shared" si="137"/>
        <v>168000</v>
      </c>
      <c r="H1174" s="414">
        <f>H428</f>
        <v>158467.62</v>
      </c>
      <c r="I1174" s="360">
        <f t="shared" si="134"/>
        <v>9532.380000000005</v>
      </c>
      <c r="J1174" s="360">
        <f t="shared" si="135"/>
        <v>282000</v>
      </c>
      <c r="K1174" s="439">
        <f t="shared" si="136"/>
        <v>0.35215026666666666</v>
      </c>
    </row>
    <row r="1175" spans="1:11" ht="12.75">
      <c r="A1175" s="522"/>
      <c r="B1175" s="6"/>
      <c r="C1175" s="5" t="s">
        <v>410</v>
      </c>
      <c r="D1175" s="220"/>
      <c r="E1175" s="191">
        <f>E429</f>
        <v>2020000</v>
      </c>
      <c r="F1175" s="191">
        <f t="shared" si="137"/>
        <v>435000</v>
      </c>
      <c r="G1175" s="414">
        <f t="shared" si="137"/>
        <v>168000</v>
      </c>
      <c r="H1175" s="414">
        <f>H429</f>
        <v>158467.62</v>
      </c>
      <c r="I1175" s="360">
        <f t="shared" si="134"/>
        <v>9532.380000000005</v>
      </c>
      <c r="J1175" s="360">
        <f t="shared" si="135"/>
        <v>267000</v>
      </c>
      <c r="K1175" s="439">
        <f t="shared" si="136"/>
        <v>0.36429337931034483</v>
      </c>
    </row>
    <row r="1176" spans="1:11" ht="14.25" customHeight="1">
      <c r="A1176" s="522"/>
      <c r="B1176" s="6"/>
      <c r="C1176" s="5" t="s">
        <v>270</v>
      </c>
      <c r="D1176" s="220"/>
      <c r="E1176" s="191">
        <f>E430</f>
        <v>15000</v>
      </c>
      <c r="F1176" s="191">
        <f t="shared" si="137"/>
        <v>15000</v>
      </c>
      <c r="G1176" s="414">
        <f t="shared" si="137"/>
        <v>0</v>
      </c>
      <c r="H1176" s="414">
        <f>H430</f>
        <v>0</v>
      </c>
      <c r="I1176" s="360">
        <f t="shared" si="134"/>
        <v>0</v>
      </c>
      <c r="J1176" s="360">
        <f t="shared" si="135"/>
        <v>15000</v>
      </c>
      <c r="K1176" s="439">
        <f t="shared" si="136"/>
        <v>0</v>
      </c>
    </row>
    <row r="1177" spans="1:11" ht="15" customHeight="1">
      <c r="A1177" s="522"/>
      <c r="B1177" s="351"/>
      <c r="C1177" s="1" t="s">
        <v>408</v>
      </c>
      <c r="D1177" s="224"/>
      <c r="E1177" s="191">
        <f>E431</f>
        <v>3357000</v>
      </c>
      <c r="F1177" s="191">
        <f t="shared" si="137"/>
        <v>0</v>
      </c>
      <c r="G1177" s="414">
        <f t="shared" si="137"/>
        <v>0</v>
      </c>
      <c r="H1177" s="414">
        <f>H431</f>
        <v>0</v>
      </c>
      <c r="I1177" s="360">
        <f t="shared" si="134"/>
        <v>0</v>
      </c>
      <c r="J1177" s="360">
        <f t="shared" si="135"/>
        <v>0</v>
      </c>
      <c r="K1177" s="439"/>
    </row>
    <row r="1178" spans="1:11" ht="15" customHeight="1">
      <c r="A1178" s="557" t="s">
        <v>469</v>
      </c>
      <c r="B1178" s="558"/>
      <c r="C1178" s="558"/>
      <c r="D1178" s="220">
        <v>70</v>
      </c>
      <c r="E1178" s="191">
        <f>E435</f>
        <v>45000</v>
      </c>
      <c r="F1178" s="191">
        <f aca="true" t="shared" si="138" ref="F1178:G1180">F435</f>
        <v>0</v>
      </c>
      <c r="G1178" s="414">
        <f t="shared" si="138"/>
        <v>0</v>
      </c>
      <c r="H1178" s="414">
        <f>H435</f>
        <v>0</v>
      </c>
      <c r="I1178" s="360">
        <f t="shared" si="134"/>
        <v>0</v>
      </c>
      <c r="J1178" s="360">
        <f t="shared" si="135"/>
        <v>0</v>
      </c>
      <c r="K1178" s="439"/>
    </row>
    <row r="1179" spans="1:11" ht="15" customHeight="1">
      <c r="A1179" s="529"/>
      <c r="B1179" s="6"/>
      <c r="C1179" s="5" t="s">
        <v>410</v>
      </c>
      <c r="D1179" s="220"/>
      <c r="E1179" s="191">
        <f>E436</f>
        <v>45000</v>
      </c>
      <c r="F1179" s="191">
        <f t="shared" si="138"/>
        <v>0</v>
      </c>
      <c r="G1179" s="414">
        <f t="shared" si="138"/>
        <v>0</v>
      </c>
      <c r="H1179" s="414">
        <f>H436</f>
        <v>0</v>
      </c>
      <c r="I1179" s="360">
        <f t="shared" si="134"/>
        <v>0</v>
      </c>
      <c r="J1179" s="360">
        <f t="shared" si="135"/>
        <v>0</v>
      </c>
      <c r="K1179" s="439"/>
    </row>
    <row r="1180" spans="1:11" ht="15" customHeight="1">
      <c r="A1180" s="529"/>
      <c r="B1180" s="6"/>
      <c r="C1180" s="5" t="s">
        <v>270</v>
      </c>
      <c r="D1180" s="220"/>
      <c r="E1180" s="191">
        <f>E437</f>
        <v>0</v>
      </c>
      <c r="F1180" s="191">
        <f t="shared" si="138"/>
        <v>0</v>
      </c>
      <c r="G1180" s="414">
        <f t="shared" si="138"/>
        <v>0</v>
      </c>
      <c r="H1180" s="414">
        <f>H437</f>
        <v>0</v>
      </c>
      <c r="I1180" s="360">
        <f t="shared" si="134"/>
        <v>0</v>
      </c>
      <c r="J1180" s="360">
        <f t="shared" si="135"/>
        <v>0</v>
      </c>
      <c r="K1180" s="439"/>
    </row>
    <row r="1181" spans="1:11" ht="15" customHeight="1">
      <c r="A1181" s="582" t="s">
        <v>447</v>
      </c>
      <c r="B1181" s="583"/>
      <c r="C1181" s="583"/>
      <c r="D1181" s="218" t="s">
        <v>319</v>
      </c>
      <c r="E1181" s="219">
        <f>E1182</f>
        <v>0</v>
      </c>
      <c r="F1181" s="219">
        <f>F1182</f>
        <v>0</v>
      </c>
      <c r="G1181" s="421">
        <f>G1182</f>
        <v>0</v>
      </c>
      <c r="H1181" s="421">
        <f>H1182</f>
        <v>0</v>
      </c>
      <c r="I1181" s="360">
        <f t="shared" si="134"/>
        <v>0</v>
      </c>
      <c r="J1181" s="360">
        <f t="shared" si="135"/>
        <v>0</v>
      </c>
      <c r="K1181" s="421"/>
    </row>
    <row r="1182" spans="1:11" ht="15" customHeight="1" hidden="1">
      <c r="A1182" s="531"/>
      <c r="B1182" s="221"/>
      <c r="C1182" s="221"/>
      <c r="D1182" s="224"/>
      <c r="E1182" s="209">
        <v>0</v>
      </c>
      <c r="F1182" s="209">
        <v>0</v>
      </c>
      <c r="G1182" s="419">
        <v>0</v>
      </c>
      <c r="H1182" s="419">
        <v>0</v>
      </c>
      <c r="I1182" s="360">
        <f t="shared" si="134"/>
        <v>0</v>
      </c>
      <c r="J1182" s="360">
        <f t="shared" si="135"/>
        <v>0</v>
      </c>
      <c r="K1182" s="439"/>
    </row>
    <row r="1183" spans="1:11" ht="15" customHeight="1" hidden="1">
      <c r="A1183" s="523"/>
      <c r="B1183" s="240"/>
      <c r="C1183" s="240"/>
      <c r="D1183" s="220"/>
      <c r="E1183" s="191">
        <v>0</v>
      </c>
      <c r="F1183" s="191">
        <v>0</v>
      </c>
      <c r="G1183" s="414">
        <v>0</v>
      </c>
      <c r="H1183" s="414">
        <v>0</v>
      </c>
      <c r="I1183" s="360">
        <f t="shared" si="134"/>
        <v>0</v>
      </c>
      <c r="J1183" s="360">
        <f t="shared" si="135"/>
        <v>0</v>
      </c>
      <c r="K1183" s="439"/>
    </row>
    <row r="1184" spans="1:11" ht="13.5" customHeight="1">
      <c r="A1184" s="527"/>
      <c r="B1184" s="245" t="s">
        <v>496</v>
      </c>
      <c r="C1184" s="278"/>
      <c r="D1184" s="224">
        <v>55</v>
      </c>
      <c r="E1184" s="191"/>
      <c r="F1184" s="191"/>
      <c r="G1184" s="414"/>
      <c r="H1184" s="414"/>
      <c r="I1184" s="360">
        <f t="shared" si="134"/>
        <v>0</v>
      </c>
      <c r="J1184" s="360">
        <f t="shared" si="135"/>
        <v>0</v>
      </c>
      <c r="K1184" s="439"/>
    </row>
    <row r="1185" spans="1:11" ht="15" customHeight="1">
      <c r="A1185" s="582" t="s">
        <v>446</v>
      </c>
      <c r="B1185" s="583"/>
      <c r="C1185" s="583"/>
      <c r="D1185" s="218" t="s">
        <v>320</v>
      </c>
      <c r="E1185" s="209">
        <f>E1186</f>
        <v>0</v>
      </c>
      <c r="F1185" s="209">
        <f>F1186</f>
        <v>0</v>
      </c>
      <c r="G1185" s="419">
        <f>G1186</f>
        <v>0</v>
      </c>
      <c r="H1185" s="419">
        <f>H1186</f>
        <v>0</v>
      </c>
      <c r="I1185" s="360">
        <f t="shared" si="134"/>
        <v>0</v>
      </c>
      <c r="J1185" s="360">
        <f t="shared" si="135"/>
        <v>0</v>
      </c>
      <c r="K1185" s="439"/>
    </row>
    <row r="1186" spans="1:11" ht="15" customHeight="1">
      <c r="A1186" s="527"/>
      <c r="B1186" s="245" t="s">
        <v>496</v>
      </c>
      <c r="C1186" s="278"/>
      <c r="D1186" s="224">
        <v>51</v>
      </c>
      <c r="E1186" s="209">
        <v>0</v>
      </c>
      <c r="F1186" s="209"/>
      <c r="G1186" s="419"/>
      <c r="H1186" s="419"/>
      <c r="I1186" s="360">
        <f t="shared" si="134"/>
        <v>0</v>
      </c>
      <c r="J1186" s="360">
        <f t="shared" si="135"/>
        <v>0</v>
      </c>
      <c r="K1186" s="439"/>
    </row>
    <row r="1187" spans="1:11" ht="15" customHeight="1">
      <c r="A1187" s="582" t="s">
        <v>497</v>
      </c>
      <c r="B1187" s="583"/>
      <c r="C1187" s="583"/>
      <c r="D1187" s="246">
        <v>74.02</v>
      </c>
      <c r="E1187" s="219">
        <f>E1188+E1192</f>
        <v>0</v>
      </c>
      <c r="F1187" s="219">
        <f>F1188+F1192</f>
        <v>0</v>
      </c>
      <c r="G1187" s="421">
        <f>G1188+G1192</f>
        <v>0</v>
      </c>
      <c r="H1187" s="421">
        <f>H1188+H1192</f>
        <v>0</v>
      </c>
      <c r="I1187" s="360">
        <f t="shared" si="134"/>
        <v>0</v>
      </c>
      <c r="J1187" s="360">
        <f t="shared" si="135"/>
        <v>0</v>
      </c>
      <c r="K1187" s="421"/>
    </row>
    <row r="1188" spans="1:11" ht="15" customHeight="1">
      <c r="A1188" s="585" t="s">
        <v>517</v>
      </c>
      <c r="B1188" s="586"/>
      <c r="C1188" s="586"/>
      <c r="D1188" s="220">
        <v>56</v>
      </c>
      <c r="E1188" s="191">
        <f aca="true" t="shared" si="139" ref="E1188:F1194">E447</f>
        <v>0</v>
      </c>
      <c r="F1188" s="191">
        <f t="shared" si="139"/>
        <v>0</v>
      </c>
      <c r="G1188" s="414">
        <f aca="true" t="shared" si="140" ref="G1188:H1194">G447</f>
        <v>0</v>
      </c>
      <c r="H1188" s="414">
        <f t="shared" si="140"/>
        <v>0</v>
      </c>
      <c r="I1188" s="360">
        <f t="shared" si="134"/>
        <v>0</v>
      </c>
      <c r="J1188" s="360">
        <f t="shared" si="135"/>
        <v>0</v>
      </c>
      <c r="K1188" s="439"/>
    </row>
    <row r="1189" spans="1:11" ht="12.75" hidden="1">
      <c r="A1189" s="522"/>
      <c r="B1189" s="6"/>
      <c r="C1189" s="5" t="s">
        <v>410</v>
      </c>
      <c r="D1189" s="220"/>
      <c r="E1189" s="191">
        <f t="shared" si="139"/>
        <v>0</v>
      </c>
      <c r="F1189" s="191">
        <f t="shared" si="139"/>
        <v>0</v>
      </c>
      <c r="G1189" s="414">
        <f t="shared" si="140"/>
        <v>0</v>
      </c>
      <c r="H1189" s="414">
        <f t="shared" si="140"/>
        <v>0</v>
      </c>
      <c r="I1189" s="360">
        <f t="shared" si="134"/>
        <v>0</v>
      </c>
      <c r="J1189" s="360">
        <f t="shared" si="135"/>
        <v>0</v>
      </c>
      <c r="K1189" s="439"/>
    </row>
    <row r="1190" spans="1:11" ht="12.75" hidden="1">
      <c r="A1190" s="522"/>
      <c r="B1190" s="6"/>
      <c r="C1190" s="5" t="s">
        <v>270</v>
      </c>
      <c r="D1190" s="220"/>
      <c r="E1190" s="191">
        <f t="shared" si="139"/>
        <v>0</v>
      </c>
      <c r="F1190" s="191">
        <f t="shared" si="139"/>
        <v>0</v>
      </c>
      <c r="G1190" s="414">
        <f t="shared" si="140"/>
        <v>0</v>
      </c>
      <c r="H1190" s="414">
        <f t="shared" si="140"/>
        <v>0</v>
      </c>
      <c r="I1190" s="360">
        <f t="shared" si="134"/>
        <v>0</v>
      </c>
      <c r="J1190" s="360">
        <f t="shared" si="135"/>
        <v>0</v>
      </c>
      <c r="K1190" s="439"/>
    </row>
    <row r="1191" spans="1:11" ht="12.75" hidden="1">
      <c r="A1191" s="522"/>
      <c r="B1191" s="351"/>
      <c r="C1191" s="1" t="s">
        <v>408</v>
      </c>
      <c r="D1191" s="220"/>
      <c r="E1191" s="191">
        <f t="shared" si="139"/>
        <v>0</v>
      </c>
      <c r="F1191" s="191">
        <f t="shared" si="139"/>
        <v>0</v>
      </c>
      <c r="G1191" s="414">
        <f t="shared" si="140"/>
        <v>0</v>
      </c>
      <c r="H1191" s="414">
        <f t="shared" si="140"/>
        <v>0</v>
      </c>
      <c r="I1191" s="360">
        <f t="shared" si="134"/>
        <v>0</v>
      </c>
      <c r="J1191" s="360">
        <f t="shared" si="135"/>
        <v>0</v>
      </c>
      <c r="K1191" s="439"/>
    </row>
    <row r="1192" spans="1:11" ht="12.75">
      <c r="A1192" s="557" t="s">
        <v>469</v>
      </c>
      <c r="B1192" s="558"/>
      <c r="C1192" s="558"/>
      <c r="D1192" s="220">
        <v>70</v>
      </c>
      <c r="E1192" s="191">
        <f t="shared" si="139"/>
        <v>0</v>
      </c>
      <c r="F1192" s="191">
        <f t="shared" si="139"/>
        <v>0</v>
      </c>
      <c r="G1192" s="414">
        <f t="shared" si="140"/>
        <v>0</v>
      </c>
      <c r="H1192" s="414">
        <f t="shared" si="140"/>
        <v>0</v>
      </c>
      <c r="I1192" s="360">
        <f t="shared" si="134"/>
        <v>0</v>
      </c>
      <c r="J1192" s="360">
        <f t="shared" si="135"/>
        <v>0</v>
      </c>
      <c r="K1192" s="439"/>
    </row>
    <row r="1193" spans="1:11" ht="12.75" hidden="1">
      <c r="A1193" s="522"/>
      <c r="B1193" s="6"/>
      <c r="C1193" s="5" t="s">
        <v>410</v>
      </c>
      <c r="D1193" s="220"/>
      <c r="E1193" s="191">
        <f t="shared" si="139"/>
        <v>0</v>
      </c>
      <c r="F1193" s="191">
        <f t="shared" si="139"/>
        <v>0</v>
      </c>
      <c r="G1193" s="414">
        <f t="shared" si="140"/>
        <v>0</v>
      </c>
      <c r="H1193" s="414">
        <f t="shared" si="140"/>
        <v>0</v>
      </c>
      <c r="I1193" s="360">
        <f t="shared" si="134"/>
        <v>0</v>
      </c>
      <c r="J1193" s="360">
        <f t="shared" si="135"/>
        <v>0</v>
      </c>
      <c r="K1193" s="439" t="e">
        <f t="shared" si="136"/>
        <v>#DIV/0!</v>
      </c>
    </row>
    <row r="1194" spans="1:11" ht="12.75" hidden="1">
      <c r="A1194" s="522"/>
      <c r="B1194" s="6"/>
      <c r="C1194" s="5" t="s">
        <v>270</v>
      </c>
      <c r="D1194" s="220"/>
      <c r="E1194" s="191">
        <f t="shared" si="139"/>
        <v>0</v>
      </c>
      <c r="F1194" s="191">
        <f t="shared" si="139"/>
        <v>0</v>
      </c>
      <c r="G1194" s="414">
        <f t="shared" si="140"/>
        <v>0</v>
      </c>
      <c r="H1194" s="414">
        <f t="shared" si="140"/>
        <v>0</v>
      </c>
      <c r="I1194" s="360">
        <f t="shared" si="134"/>
        <v>0</v>
      </c>
      <c r="J1194" s="360">
        <f t="shared" si="135"/>
        <v>0</v>
      </c>
      <c r="K1194" s="439" t="e">
        <f t="shared" si="136"/>
        <v>#DIV/0!</v>
      </c>
    </row>
    <row r="1195" spans="1:11" ht="12.75">
      <c r="A1195" s="590" t="s">
        <v>514</v>
      </c>
      <c r="B1195" s="591"/>
      <c r="C1195" s="591"/>
      <c r="D1195" s="218" t="s">
        <v>321</v>
      </c>
      <c r="E1195" s="219">
        <f>E1202+E1220+E1224</f>
        <v>17919000</v>
      </c>
      <c r="F1195" s="219">
        <f>F1202+F1220+F1224</f>
        <v>2029000</v>
      </c>
      <c r="G1195" s="421">
        <f>G1202+G1220+G1224</f>
        <v>164747.04</v>
      </c>
      <c r="H1195" s="421">
        <f>H1202+H1220+H1224</f>
        <v>164747.04</v>
      </c>
      <c r="I1195" s="360">
        <f t="shared" si="134"/>
        <v>0</v>
      </c>
      <c r="J1195" s="421">
        <f t="shared" si="135"/>
        <v>1864252.96</v>
      </c>
      <c r="K1195" s="421">
        <f t="shared" si="136"/>
        <v>0.0811961754558896</v>
      </c>
    </row>
    <row r="1196" spans="1:11" ht="12.75">
      <c r="A1196" s="585" t="s">
        <v>492</v>
      </c>
      <c r="B1196" s="586"/>
      <c r="C1196" s="586"/>
      <c r="D1196" s="220">
        <v>56</v>
      </c>
      <c r="E1196" s="184">
        <f>E1208</f>
        <v>6519000</v>
      </c>
      <c r="F1196" s="184">
        <f>F1208</f>
        <v>1793000</v>
      </c>
      <c r="G1196" s="413">
        <f>G1208</f>
        <v>0</v>
      </c>
      <c r="H1196" s="413">
        <f>H1208</f>
        <v>0</v>
      </c>
      <c r="I1196" s="360">
        <f t="shared" si="134"/>
        <v>0</v>
      </c>
      <c r="J1196" s="360">
        <f t="shared" si="135"/>
        <v>1793000</v>
      </c>
      <c r="K1196" s="439">
        <f t="shared" si="136"/>
        <v>0</v>
      </c>
    </row>
    <row r="1197" spans="1:11" ht="13.5" customHeight="1">
      <c r="A1197" s="581" t="s">
        <v>469</v>
      </c>
      <c r="B1197" s="580"/>
      <c r="C1197" s="580"/>
      <c r="D1197" s="220">
        <v>70</v>
      </c>
      <c r="E1197" s="184">
        <f>E1212</f>
        <v>11400000</v>
      </c>
      <c r="F1197" s="184">
        <f>F1212</f>
        <v>236000</v>
      </c>
      <c r="G1197" s="413">
        <f>G1212</f>
        <v>164747.04</v>
      </c>
      <c r="H1197" s="413">
        <f>H1212</f>
        <v>164747.04</v>
      </c>
      <c r="I1197" s="360">
        <f t="shared" si="134"/>
        <v>0</v>
      </c>
      <c r="J1197" s="360">
        <f t="shared" si="135"/>
        <v>71252.95999999999</v>
      </c>
      <c r="K1197" s="439">
        <f t="shared" si="136"/>
        <v>0.6980806779661017</v>
      </c>
    </row>
    <row r="1198" spans="1:11" ht="15" customHeight="1" hidden="1">
      <c r="A1198" s="524" t="s">
        <v>510</v>
      </c>
      <c r="B1198" s="189"/>
      <c r="C1198" s="193"/>
      <c r="D1198" s="220">
        <v>79</v>
      </c>
      <c r="E1198" s="197">
        <f>E1215</f>
        <v>0</v>
      </c>
      <c r="F1198" s="197">
        <f aca="true" t="shared" si="141" ref="F1198:G1200">F1215</f>
        <v>0</v>
      </c>
      <c r="G1198" s="415">
        <f t="shared" si="141"/>
        <v>0</v>
      </c>
      <c r="H1198" s="415">
        <f>H1215</f>
        <v>0</v>
      </c>
      <c r="I1198" s="360">
        <f t="shared" si="134"/>
        <v>0</v>
      </c>
      <c r="J1198" s="360">
        <f t="shared" si="135"/>
        <v>0</v>
      </c>
      <c r="K1198" s="439" t="e">
        <f t="shared" si="136"/>
        <v>#DIV/0!</v>
      </c>
    </row>
    <row r="1199" spans="1:11" ht="15" customHeight="1">
      <c r="A1199" s="523" t="s">
        <v>489</v>
      </c>
      <c r="B1199" s="351"/>
      <c r="C1199" s="193"/>
      <c r="D1199" s="222">
        <v>81</v>
      </c>
      <c r="E1199" s="184">
        <f>E1216</f>
        <v>0</v>
      </c>
      <c r="F1199" s="184">
        <f t="shared" si="141"/>
        <v>0</v>
      </c>
      <c r="G1199" s="413">
        <f t="shared" si="141"/>
        <v>0</v>
      </c>
      <c r="H1199" s="413">
        <f>H1216</f>
        <v>0</v>
      </c>
      <c r="I1199" s="360">
        <f t="shared" si="134"/>
        <v>0</v>
      </c>
      <c r="J1199" s="360">
        <f t="shared" si="135"/>
        <v>0</v>
      </c>
      <c r="K1199" s="439"/>
    </row>
    <row r="1200" spans="1:11" ht="12.75" hidden="1">
      <c r="A1200" s="524"/>
      <c r="B1200" s="580" t="s">
        <v>411</v>
      </c>
      <c r="C1200" s="580"/>
      <c r="D1200" s="222" t="s">
        <v>275</v>
      </c>
      <c r="E1200" s="191">
        <f>E1217</f>
        <v>0</v>
      </c>
      <c r="F1200" s="191">
        <f t="shared" si="141"/>
        <v>1</v>
      </c>
      <c r="G1200" s="414">
        <f t="shared" si="141"/>
        <v>1</v>
      </c>
      <c r="H1200" s="414">
        <f>H1217</f>
        <v>1</v>
      </c>
      <c r="I1200" s="360">
        <f t="shared" si="134"/>
        <v>0</v>
      </c>
      <c r="J1200" s="360">
        <f t="shared" si="135"/>
        <v>0</v>
      </c>
      <c r="K1200" s="439">
        <f t="shared" si="136"/>
        <v>1</v>
      </c>
    </row>
    <row r="1201" spans="1:11" ht="12.75" hidden="1">
      <c r="A1201" s="524"/>
      <c r="B1201" s="580" t="s">
        <v>494</v>
      </c>
      <c r="C1201" s="584"/>
      <c r="D1201" s="222">
        <v>81.04</v>
      </c>
      <c r="E1201" s="191">
        <f>E1219</f>
        <v>0</v>
      </c>
      <c r="F1201" s="191">
        <f>F1219</f>
        <v>0</v>
      </c>
      <c r="G1201" s="414">
        <f>G1219</f>
        <v>0</v>
      </c>
      <c r="H1201" s="414">
        <f>H1219</f>
        <v>0</v>
      </c>
      <c r="I1201" s="360">
        <f t="shared" si="134"/>
        <v>0</v>
      </c>
      <c r="J1201" s="360">
        <f t="shared" si="135"/>
        <v>0</v>
      </c>
      <c r="K1201" s="439" t="e">
        <f t="shared" si="136"/>
        <v>#DIV/0!</v>
      </c>
    </row>
    <row r="1202" spans="1:11" ht="15.75" customHeight="1">
      <c r="A1202" s="521"/>
      <c r="B1202" s="552" t="s">
        <v>368</v>
      </c>
      <c r="C1202" s="552"/>
      <c r="D1202" s="242" t="s">
        <v>426</v>
      </c>
      <c r="E1202" s="238">
        <f>E1208+E1212+E1215</f>
        <v>17919000</v>
      </c>
      <c r="F1202" s="238">
        <f>F1208+F1212+F1215</f>
        <v>2029000</v>
      </c>
      <c r="G1202" s="429">
        <f>G1208+G1212+G1215</f>
        <v>164747.04</v>
      </c>
      <c r="H1202" s="429">
        <f>H1208+H1212+H1215</f>
        <v>164747.04</v>
      </c>
      <c r="I1202" s="360">
        <f t="shared" si="134"/>
        <v>0</v>
      </c>
      <c r="J1202" s="429">
        <f t="shared" si="135"/>
        <v>1864252.96</v>
      </c>
      <c r="K1202" s="429">
        <f t="shared" si="136"/>
        <v>0.0811961754558896</v>
      </c>
    </row>
    <row r="1203" spans="1:11" ht="15" customHeight="1" hidden="1">
      <c r="A1203" s="522" t="s">
        <v>329</v>
      </c>
      <c r="B1203" s="225"/>
      <c r="C1203" s="221"/>
      <c r="D1203" s="236">
        <v>51</v>
      </c>
      <c r="E1203" s="191">
        <f>E1204+E1205+E1207</f>
        <v>0</v>
      </c>
      <c r="F1203" s="191">
        <f>F1204+F1205+F1207</f>
        <v>0</v>
      </c>
      <c r="G1203" s="414">
        <f>G1204+G1205+G1207</f>
        <v>0</v>
      </c>
      <c r="H1203" s="414">
        <f>H1204+H1205+H1207</f>
        <v>0</v>
      </c>
      <c r="I1203" s="360">
        <f t="shared" si="134"/>
        <v>0</v>
      </c>
      <c r="J1203" s="360">
        <f t="shared" si="135"/>
        <v>0</v>
      </c>
      <c r="K1203" s="439" t="e">
        <f t="shared" si="136"/>
        <v>#DIV/0!</v>
      </c>
    </row>
    <row r="1204" spans="1:11" ht="15" customHeight="1" hidden="1">
      <c r="A1204" s="522"/>
      <c r="B1204" s="225"/>
      <c r="C1204" s="221" t="s">
        <v>322</v>
      </c>
      <c r="D1204" s="236"/>
      <c r="E1204" s="191"/>
      <c r="F1204" s="191"/>
      <c r="G1204" s="414"/>
      <c r="H1204" s="414"/>
      <c r="I1204" s="360">
        <f t="shared" si="134"/>
        <v>0</v>
      </c>
      <c r="J1204" s="360">
        <f t="shared" si="135"/>
        <v>0</v>
      </c>
      <c r="K1204" s="439" t="e">
        <f t="shared" si="136"/>
        <v>#DIV/0!</v>
      </c>
    </row>
    <row r="1205" spans="1:11" ht="15" customHeight="1" hidden="1">
      <c r="A1205" s="522"/>
      <c r="B1205" s="225"/>
      <c r="C1205" s="221" t="s">
        <v>323</v>
      </c>
      <c r="D1205" s="236"/>
      <c r="E1205" s="191"/>
      <c r="F1205" s="191"/>
      <c r="G1205" s="414"/>
      <c r="H1205" s="414"/>
      <c r="I1205" s="360">
        <f t="shared" si="134"/>
        <v>0</v>
      </c>
      <c r="J1205" s="360">
        <f t="shared" si="135"/>
        <v>0</v>
      </c>
      <c r="K1205" s="439" t="e">
        <f t="shared" si="136"/>
        <v>#DIV/0!</v>
      </c>
    </row>
    <row r="1206" spans="1:11" ht="15" customHeight="1" hidden="1">
      <c r="A1206" s="522"/>
      <c r="B1206" s="225"/>
      <c r="C1206" s="221" t="s">
        <v>274</v>
      </c>
      <c r="D1206" s="236"/>
      <c r="E1206" s="191"/>
      <c r="F1206" s="191"/>
      <c r="G1206" s="414"/>
      <c r="H1206" s="414"/>
      <c r="I1206" s="360">
        <f t="shared" si="134"/>
        <v>0</v>
      </c>
      <c r="J1206" s="360">
        <f t="shared" si="135"/>
        <v>0</v>
      </c>
      <c r="K1206" s="439" t="e">
        <f t="shared" si="136"/>
        <v>#DIV/0!</v>
      </c>
    </row>
    <row r="1207" spans="1:11" ht="15" customHeight="1" hidden="1">
      <c r="A1207" s="522"/>
      <c r="B1207" s="225"/>
      <c r="C1207" s="221" t="s">
        <v>324</v>
      </c>
      <c r="D1207" s="236"/>
      <c r="E1207" s="191"/>
      <c r="F1207" s="191"/>
      <c r="G1207" s="414"/>
      <c r="H1207" s="414"/>
      <c r="I1207" s="360">
        <f t="shared" si="134"/>
        <v>0</v>
      </c>
      <c r="J1207" s="360">
        <f t="shared" si="135"/>
        <v>0</v>
      </c>
      <c r="K1207" s="439" t="e">
        <f t="shared" si="136"/>
        <v>#DIV/0!</v>
      </c>
    </row>
    <row r="1208" spans="1:11" ht="12.75">
      <c r="A1208" s="585" t="s">
        <v>492</v>
      </c>
      <c r="B1208" s="586"/>
      <c r="C1208" s="586"/>
      <c r="D1208" s="229">
        <v>56</v>
      </c>
      <c r="E1208" s="202">
        <f aca="true" t="shared" si="142" ref="E1208:F1214">E478</f>
        <v>6519000</v>
      </c>
      <c r="F1208" s="202">
        <f t="shared" si="142"/>
        <v>1793000</v>
      </c>
      <c r="G1208" s="416">
        <f aca="true" t="shared" si="143" ref="G1208:H1214">G478</f>
        <v>0</v>
      </c>
      <c r="H1208" s="416">
        <f t="shared" si="143"/>
        <v>0</v>
      </c>
      <c r="I1208" s="360">
        <f t="shared" si="134"/>
        <v>0</v>
      </c>
      <c r="J1208" s="360">
        <f t="shared" si="135"/>
        <v>1793000</v>
      </c>
      <c r="K1208" s="439">
        <f t="shared" si="136"/>
        <v>0</v>
      </c>
    </row>
    <row r="1209" spans="1:11" ht="13.5" customHeight="1">
      <c r="A1209" s="522"/>
      <c r="B1209" s="6"/>
      <c r="C1209" s="5" t="s">
        <v>410</v>
      </c>
      <c r="D1209" s="220"/>
      <c r="E1209" s="191">
        <f t="shared" si="142"/>
        <v>0</v>
      </c>
      <c r="F1209" s="191">
        <f t="shared" si="142"/>
        <v>0</v>
      </c>
      <c r="G1209" s="414">
        <f t="shared" si="143"/>
        <v>0</v>
      </c>
      <c r="H1209" s="414">
        <f t="shared" si="143"/>
        <v>0</v>
      </c>
      <c r="I1209" s="360">
        <f t="shared" si="134"/>
        <v>0</v>
      </c>
      <c r="J1209" s="360">
        <f t="shared" si="135"/>
        <v>0</v>
      </c>
      <c r="K1209" s="439"/>
    </row>
    <row r="1210" spans="1:11" ht="13.5" customHeight="1">
      <c r="A1210" s="522"/>
      <c r="B1210" s="6"/>
      <c r="C1210" s="5" t="s">
        <v>270</v>
      </c>
      <c r="D1210" s="220"/>
      <c r="E1210" s="191">
        <f t="shared" si="142"/>
        <v>2391000</v>
      </c>
      <c r="F1210" s="191">
        <f t="shared" si="142"/>
        <v>643000</v>
      </c>
      <c r="G1210" s="414">
        <f t="shared" si="143"/>
        <v>0</v>
      </c>
      <c r="H1210" s="414">
        <f t="shared" si="143"/>
        <v>0</v>
      </c>
      <c r="I1210" s="360">
        <f t="shared" si="134"/>
        <v>0</v>
      </c>
      <c r="J1210" s="360">
        <f t="shared" si="135"/>
        <v>643000</v>
      </c>
      <c r="K1210" s="439">
        <f t="shared" si="136"/>
        <v>0</v>
      </c>
    </row>
    <row r="1211" spans="1:11" ht="12.75" customHeight="1">
      <c r="A1211" s="522"/>
      <c r="B1211" s="351"/>
      <c r="C1211" s="1" t="s">
        <v>408</v>
      </c>
      <c r="D1211" s="220"/>
      <c r="E1211" s="191">
        <f t="shared" si="142"/>
        <v>4128000</v>
      </c>
      <c r="F1211" s="191">
        <f t="shared" si="142"/>
        <v>1150000</v>
      </c>
      <c r="G1211" s="414">
        <f t="shared" si="143"/>
        <v>0</v>
      </c>
      <c r="H1211" s="414">
        <f t="shared" si="143"/>
        <v>0</v>
      </c>
      <c r="I1211" s="360">
        <f t="shared" si="134"/>
        <v>0</v>
      </c>
      <c r="J1211" s="360">
        <f t="shared" si="135"/>
        <v>1150000</v>
      </c>
      <c r="K1211" s="439">
        <f t="shared" si="136"/>
        <v>0</v>
      </c>
    </row>
    <row r="1212" spans="1:11" ht="15" customHeight="1">
      <c r="A1212" s="557" t="s">
        <v>469</v>
      </c>
      <c r="B1212" s="558"/>
      <c r="C1212" s="558"/>
      <c r="D1212" s="229">
        <v>70</v>
      </c>
      <c r="E1212" s="202">
        <f t="shared" si="142"/>
        <v>11400000</v>
      </c>
      <c r="F1212" s="202">
        <f t="shared" si="142"/>
        <v>236000</v>
      </c>
      <c r="G1212" s="416">
        <f t="shared" si="143"/>
        <v>164747.04</v>
      </c>
      <c r="H1212" s="416">
        <f t="shared" si="143"/>
        <v>164747.04</v>
      </c>
      <c r="I1212" s="360">
        <f t="shared" si="134"/>
        <v>0</v>
      </c>
      <c r="J1212" s="360">
        <f t="shared" si="135"/>
        <v>71252.95999999999</v>
      </c>
      <c r="K1212" s="439">
        <f t="shared" si="136"/>
        <v>0.6980806779661017</v>
      </c>
    </row>
    <row r="1213" spans="1:11" ht="15.75" customHeight="1">
      <c r="A1213" s="522"/>
      <c r="B1213" s="6"/>
      <c r="C1213" s="5" t="s">
        <v>410</v>
      </c>
      <c r="D1213" s="220"/>
      <c r="E1213" s="191">
        <f t="shared" si="142"/>
        <v>9768000</v>
      </c>
      <c r="F1213" s="191">
        <f t="shared" si="142"/>
        <v>236000</v>
      </c>
      <c r="G1213" s="414">
        <f t="shared" si="143"/>
        <v>164747.04</v>
      </c>
      <c r="H1213" s="414">
        <f t="shared" si="143"/>
        <v>164747.04</v>
      </c>
      <c r="I1213" s="360">
        <f t="shared" si="134"/>
        <v>0</v>
      </c>
      <c r="J1213" s="360">
        <f t="shared" si="135"/>
        <v>71252.95999999999</v>
      </c>
      <c r="K1213" s="439">
        <f t="shared" si="136"/>
        <v>0.6980806779661017</v>
      </c>
    </row>
    <row r="1214" spans="1:11" ht="15.75" customHeight="1">
      <c r="A1214" s="522"/>
      <c r="B1214" s="6"/>
      <c r="C1214" s="5" t="s">
        <v>270</v>
      </c>
      <c r="D1214" s="220"/>
      <c r="E1214" s="191">
        <f t="shared" si="142"/>
        <v>1632000</v>
      </c>
      <c r="F1214" s="191">
        <f t="shared" si="142"/>
        <v>0</v>
      </c>
      <c r="G1214" s="414">
        <f t="shared" si="143"/>
        <v>0</v>
      </c>
      <c r="H1214" s="414">
        <f t="shared" si="143"/>
        <v>0</v>
      </c>
      <c r="I1214" s="360">
        <f t="shared" si="134"/>
        <v>0</v>
      </c>
      <c r="J1214" s="360">
        <f t="shared" si="135"/>
        <v>0</v>
      </c>
      <c r="K1214" s="439"/>
    </row>
    <row r="1215" spans="1:11" ht="12.75" hidden="1">
      <c r="A1215" s="524" t="s">
        <v>510</v>
      </c>
      <c r="B1215" s="189"/>
      <c r="C1215" s="193"/>
      <c r="D1215" s="229">
        <v>79</v>
      </c>
      <c r="E1215" s="202">
        <f>E1216</f>
        <v>0</v>
      </c>
      <c r="F1215" s="202">
        <f>F1216</f>
        <v>0</v>
      </c>
      <c r="G1215" s="416">
        <f>G1216</f>
        <v>0</v>
      </c>
      <c r="H1215" s="416">
        <f>H1216</f>
        <v>0</v>
      </c>
      <c r="I1215" s="360">
        <f t="shared" si="134"/>
        <v>0</v>
      </c>
      <c r="J1215" s="360">
        <f t="shared" si="135"/>
        <v>0</v>
      </c>
      <c r="K1215" s="439"/>
    </row>
    <row r="1216" spans="1:11" ht="15" customHeight="1">
      <c r="A1216" s="587" t="s">
        <v>489</v>
      </c>
      <c r="B1216" s="588"/>
      <c r="C1216" s="589"/>
      <c r="D1216" s="222">
        <v>81</v>
      </c>
      <c r="E1216" s="191">
        <f>E1219</f>
        <v>0</v>
      </c>
      <c r="F1216" s="191">
        <f>F1219</f>
        <v>0</v>
      </c>
      <c r="G1216" s="414">
        <f>G1219</f>
        <v>0</v>
      </c>
      <c r="H1216" s="414">
        <f>H1219</f>
        <v>0</v>
      </c>
      <c r="I1216" s="360">
        <f t="shared" si="134"/>
        <v>0</v>
      </c>
      <c r="J1216" s="360">
        <f t="shared" si="135"/>
        <v>0</v>
      </c>
      <c r="K1216" s="439"/>
    </row>
    <row r="1217" spans="1:11" ht="12.75" hidden="1">
      <c r="A1217" s="524"/>
      <c r="B1217" s="580"/>
      <c r="C1217" s="580"/>
      <c r="D1217" s="222"/>
      <c r="E1217" s="191">
        <v>0</v>
      </c>
      <c r="F1217" s="191">
        <v>1</v>
      </c>
      <c r="G1217" s="414">
        <v>1</v>
      </c>
      <c r="H1217" s="414">
        <v>1</v>
      </c>
      <c r="I1217" s="360">
        <f t="shared" si="134"/>
        <v>0</v>
      </c>
      <c r="J1217" s="360">
        <f t="shared" si="135"/>
        <v>0</v>
      </c>
      <c r="K1217" s="439"/>
    </row>
    <row r="1218" spans="1:11" ht="12.75" hidden="1">
      <c r="A1218" s="524"/>
      <c r="B1218" s="580" t="s">
        <v>411</v>
      </c>
      <c r="C1218" s="580"/>
      <c r="D1218" s="222" t="s">
        <v>275</v>
      </c>
      <c r="E1218" s="191"/>
      <c r="F1218" s="191"/>
      <c r="G1218" s="414"/>
      <c r="H1218" s="414"/>
      <c r="I1218" s="360">
        <f t="shared" si="134"/>
        <v>0</v>
      </c>
      <c r="J1218" s="360">
        <f t="shared" si="135"/>
        <v>0</v>
      </c>
      <c r="K1218" s="439"/>
    </row>
    <row r="1219" spans="1:11" ht="14.25" customHeight="1">
      <c r="A1219" s="524"/>
      <c r="B1219" s="551"/>
      <c r="C1219" s="551"/>
      <c r="D1219" s="222">
        <v>81.04</v>
      </c>
      <c r="E1219" s="191">
        <f>E488</f>
        <v>0</v>
      </c>
      <c r="F1219" s="191">
        <f>F488</f>
        <v>0</v>
      </c>
      <c r="G1219" s="414">
        <f>G488</f>
        <v>0</v>
      </c>
      <c r="H1219" s="414">
        <f>H488</f>
        <v>0</v>
      </c>
      <c r="I1219" s="360">
        <f t="shared" si="134"/>
        <v>0</v>
      </c>
      <c r="J1219" s="360">
        <f t="shared" si="135"/>
        <v>0</v>
      </c>
      <c r="K1219" s="439"/>
    </row>
    <row r="1220" spans="1:11" ht="15" customHeight="1">
      <c r="A1220" s="521"/>
      <c r="B1220" s="552" t="s">
        <v>367</v>
      </c>
      <c r="C1220" s="552"/>
      <c r="D1220" s="242" t="s">
        <v>427</v>
      </c>
      <c r="E1220" s="183">
        <f>E1221+E1223</f>
        <v>0</v>
      </c>
      <c r="F1220" s="183">
        <f>F1221+F1223</f>
        <v>0</v>
      </c>
      <c r="G1220" s="412">
        <f>G1221+G1223</f>
        <v>0</v>
      </c>
      <c r="H1220" s="412">
        <f>H1221+H1223</f>
        <v>0</v>
      </c>
      <c r="I1220" s="360">
        <f t="shared" si="134"/>
        <v>0</v>
      </c>
      <c r="J1220" s="412">
        <f t="shared" si="135"/>
        <v>0</v>
      </c>
      <c r="K1220" s="412"/>
    </row>
    <row r="1221" spans="1:11" ht="15" customHeight="1">
      <c r="A1221" s="553" t="s">
        <v>257</v>
      </c>
      <c r="B1221" s="554"/>
      <c r="C1221" s="554"/>
      <c r="D1221" s="224" t="s">
        <v>258</v>
      </c>
      <c r="E1221" s="184">
        <f>E1222</f>
        <v>0</v>
      </c>
      <c r="F1221" s="184">
        <f>F1222</f>
        <v>0</v>
      </c>
      <c r="G1221" s="413">
        <f>G1222</f>
        <v>0</v>
      </c>
      <c r="H1221" s="413">
        <f>H1222</f>
        <v>0</v>
      </c>
      <c r="I1221" s="360">
        <f t="shared" si="134"/>
        <v>0</v>
      </c>
      <c r="J1221" s="360">
        <f t="shared" si="135"/>
        <v>0</v>
      </c>
      <c r="K1221" s="439"/>
    </row>
    <row r="1222" spans="1:11" ht="15" customHeight="1">
      <c r="A1222" s="530"/>
      <c r="B1222" s="555" t="s">
        <v>325</v>
      </c>
      <c r="C1222" s="556"/>
      <c r="D1222" s="224" t="s">
        <v>326</v>
      </c>
      <c r="E1222" s="191">
        <v>0</v>
      </c>
      <c r="F1222" s="191">
        <v>0</v>
      </c>
      <c r="G1222" s="414">
        <v>0</v>
      </c>
      <c r="H1222" s="414">
        <v>0</v>
      </c>
      <c r="I1222" s="360">
        <f t="shared" si="134"/>
        <v>0</v>
      </c>
      <c r="J1222" s="360">
        <f t="shared" si="135"/>
        <v>0</v>
      </c>
      <c r="K1222" s="439"/>
    </row>
    <row r="1223" spans="1:11" ht="15.75" customHeight="1">
      <c r="A1223" s="557" t="s">
        <v>469</v>
      </c>
      <c r="B1223" s="558"/>
      <c r="C1223" s="558"/>
      <c r="D1223" s="220">
        <v>70</v>
      </c>
      <c r="E1223" s="191">
        <v>0</v>
      </c>
      <c r="F1223" s="191">
        <v>0</v>
      </c>
      <c r="G1223" s="414">
        <v>0</v>
      </c>
      <c r="H1223" s="414">
        <v>0</v>
      </c>
      <c r="I1223" s="360">
        <f t="shared" si="134"/>
        <v>0</v>
      </c>
      <c r="J1223" s="360">
        <f t="shared" si="135"/>
        <v>0</v>
      </c>
      <c r="K1223" s="439"/>
    </row>
    <row r="1224" spans="1:11" ht="19.5" customHeight="1">
      <c r="A1224" s="527"/>
      <c r="B1224" s="552" t="s">
        <v>366</v>
      </c>
      <c r="C1224" s="552"/>
      <c r="D1224" s="215" t="s">
        <v>428</v>
      </c>
      <c r="E1224" s="183">
        <f>E1225</f>
        <v>0</v>
      </c>
      <c r="F1224" s="183">
        <f>F1225</f>
        <v>0</v>
      </c>
      <c r="G1224" s="412">
        <f>G1225</f>
        <v>0</v>
      </c>
      <c r="H1224" s="412">
        <f>H1225</f>
        <v>0</v>
      </c>
      <c r="I1224" s="360">
        <f t="shared" si="134"/>
        <v>0</v>
      </c>
      <c r="J1224" s="412">
        <f t="shared" si="135"/>
        <v>0</v>
      </c>
      <c r="K1224" s="412"/>
    </row>
    <row r="1225" spans="1:11" ht="15" customHeight="1">
      <c r="A1225" s="522" t="s">
        <v>260</v>
      </c>
      <c r="B1225" s="225"/>
      <c r="C1225" s="221"/>
      <c r="D1225" s="220">
        <v>51</v>
      </c>
      <c r="E1225" s="191">
        <v>0</v>
      </c>
      <c r="F1225" s="191"/>
      <c r="G1225" s="414"/>
      <c r="H1225" s="414"/>
      <c r="I1225" s="360">
        <f t="shared" si="134"/>
        <v>0</v>
      </c>
      <c r="J1225" s="360">
        <f t="shared" si="135"/>
        <v>0</v>
      </c>
      <c r="K1225" s="439"/>
    </row>
    <row r="1226" spans="1:11" ht="15" customHeight="1">
      <c r="A1226" s="562" t="s">
        <v>445</v>
      </c>
      <c r="B1226" s="563"/>
      <c r="C1226" s="564"/>
      <c r="D1226" s="218" t="s">
        <v>330</v>
      </c>
      <c r="E1226" s="219">
        <f>E1227</f>
        <v>0</v>
      </c>
      <c r="F1226" s="219">
        <f aca="true" t="shared" si="144" ref="F1226:H1227">F1227</f>
        <v>0</v>
      </c>
      <c r="G1226" s="421">
        <f t="shared" si="144"/>
        <v>0</v>
      </c>
      <c r="H1226" s="421">
        <f t="shared" si="144"/>
        <v>0</v>
      </c>
      <c r="I1226" s="360">
        <f t="shared" si="134"/>
        <v>0</v>
      </c>
      <c r="J1226" s="421">
        <f t="shared" si="135"/>
        <v>0</v>
      </c>
      <c r="K1226" s="421"/>
    </row>
    <row r="1227" spans="1:11" ht="16.5" customHeight="1">
      <c r="A1227" s="565" t="s">
        <v>369</v>
      </c>
      <c r="B1227" s="552"/>
      <c r="C1227" s="552"/>
      <c r="D1227" s="214" t="s">
        <v>63</v>
      </c>
      <c r="E1227" s="183">
        <f>E1228</f>
        <v>0</v>
      </c>
      <c r="F1227" s="183">
        <f t="shared" si="144"/>
        <v>0</v>
      </c>
      <c r="G1227" s="412">
        <f t="shared" si="144"/>
        <v>0</v>
      </c>
      <c r="H1227" s="412">
        <f t="shared" si="144"/>
        <v>0</v>
      </c>
      <c r="I1227" s="360">
        <f t="shared" si="134"/>
        <v>0</v>
      </c>
      <c r="J1227" s="412">
        <f t="shared" si="135"/>
        <v>0</v>
      </c>
      <c r="K1227" s="412"/>
    </row>
    <row r="1228" spans="1:11" ht="15" customHeight="1">
      <c r="A1228" s="559" t="s">
        <v>498</v>
      </c>
      <c r="B1228" s="560"/>
      <c r="C1228" s="560"/>
      <c r="D1228" s="220">
        <v>55</v>
      </c>
      <c r="E1228" s="191">
        <v>0</v>
      </c>
      <c r="F1228" s="191"/>
      <c r="G1228" s="414"/>
      <c r="H1228" s="414"/>
      <c r="I1228" s="360">
        <f t="shared" si="134"/>
        <v>0</v>
      </c>
      <c r="J1228" s="360">
        <f t="shared" si="135"/>
        <v>0</v>
      </c>
      <c r="K1228" s="439"/>
    </row>
    <row r="1229" spans="1:11" ht="15" customHeight="1" hidden="1">
      <c r="A1229" s="534"/>
      <c r="B1229" s="561"/>
      <c r="C1229" s="561"/>
      <c r="D1229" s="220"/>
      <c r="E1229" s="191"/>
      <c r="F1229" s="191"/>
      <c r="G1229" s="414"/>
      <c r="H1229" s="414"/>
      <c r="I1229" s="360">
        <f>G1229-H1229</f>
        <v>0</v>
      </c>
      <c r="J1229" s="360">
        <f>F1229-G1229</f>
        <v>0</v>
      </c>
      <c r="K1229" s="439" t="e">
        <f>H1229/F1229</f>
        <v>#DIV/0!</v>
      </c>
    </row>
    <row r="1230" spans="1:11" ht="12.75">
      <c r="A1230" s="548" t="s">
        <v>406</v>
      </c>
      <c r="B1230" s="549"/>
      <c r="C1230" s="550"/>
      <c r="D1230" s="263">
        <v>96.02</v>
      </c>
      <c r="E1230" s="197">
        <f>E1231-E1232</f>
        <v>-14366000</v>
      </c>
      <c r="F1230" s="197">
        <f>F1231-F1232</f>
        <v>-8608000</v>
      </c>
      <c r="G1230" s="415">
        <f>G1231-G1232</f>
        <v>0</v>
      </c>
      <c r="H1230" s="415">
        <f>H1231-H1232</f>
        <v>2101490.3599999994</v>
      </c>
      <c r="I1230" s="360">
        <f>G1230-H1230</f>
        <v>-2101490.3599999994</v>
      </c>
      <c r="J1230" s="360">
        <f>F1230-G1230</f>
        <v>-8608000</v>
      </c>
      <c r="K1230" s="439"/>
    </row>
    <row r="1231" spans="1:11" ht="14.25" customHeight="1">
      <c r="A1231" s="535" t="s">
        <v>332</v>
      </c>
      <c r="B1231" s="221"/>
      <c r="C1231" s="221"/>
      <c r="D1231" s="220" t="s">
        <v>333</v>
      </c>
      <c r="E1231" s="184">
        <v>0</v>
      </c>
      <c r="F1231" s="184"/>
      <c r="G1231" s="413"/>
      <c r="H1231" s="413">
        <f>H881-H1017</f>
        <v>2101490.3599999994</v>
      </c>
      <c r="I1231" s="360">
        <f>G1231-H1231</f>
        <v>-2101490.3599999994</v>
      </c>
      <c r="J1231" s="360">
        <f>F1231-G1231</f>
        <v>0</v>
      </c>
      <c r="K1231" s="439"/>
    </row>
    <row r="1232" spans="1:11" ht="15" customHeight="1" thickBot="1">
      <c r="A1232" s="536" t="s">
        <v>334</v>
      </c>
      <c r="B1232" s="537"/>
      <c r="C1232" s="537"/>
      <c r="D1232" s="538" t="s">
        <v>335</v>
      </c>
      <c r="E1232" s="539">
        <f>E1017-E881</f>
        <v>14366000</v>
      </c>
      <c r="F1232" s="539">
        <f>F1017-F881</f>
        <v>8608000</v>
      </c>
      <c r="G1232" s="540"/>
      <c r="H1232" s="540"/>
      <c r="I1232" s="541">
        <f>G1232-H1232</f>
        <v>0</v>
      </c>
      <c r="J1232" s="360">
        <f>F1232-G1232</f>
        <v>8608000</v>
      </c>
      <c r="K1232" s="542"/>
    </row>
    <row r="1233" spans="2:5" ht="12.75">
      <c r="B1233" s="247"/>
      <c r="C1233" s="247"/>
      <c r="D1233" s="248"/>
      <c r="E1233" s="248"/>
    </row>
    <row r="1234" spans="2:5" ht="12.75">
      <c r="B1234" s="48"/>
      <c r="C1234" s="48"/>
      <c r="D1234" s="143"/>
      <c r="E1234" s="54"/>
    </row>
    <row r="1235" spans="1:8" ht="12.75">
      <c r="A1235" s="546" t="s">
        <v>562</v>
      </c>
      <c r="B1235" s="546"/>
      <c r="C1235" s="55" t="s">
        <v>564</v>
      </c>
      <c r="D1235" s="55"/>
      <c r="E1235" s="55"/>
      <c r="F1235" s="547" t="s">
        <v>559</v>
      </c>
      <c r="G1235" s="547"/>
      <c r="H1235" s="547"/>
    </row>
    <row r="1236" spans="1:8" ht="12.75">
      <c r="A1236" s="546" t="s">
        <v>563</v>
      </c>
      <c r="B1236" s="546"/>
      <c r="C1236" s="55" t="s">
        <v>565</v>
      </c>
      <c r="D1236" s="55"/>
      <c r="E1236" s="55"/>
      <c r="F1236" s="547" t="s">
        <v>560</v>
      </c>
      <c r="G1236" s="547"/>
      <c r="H1236" s="547"/>
    </row>
    <row r="1237" spans="3:5" ht="12.75">
      <c r="C1237" s="144"/>
      <c r="D1237" s="143"/>
      <c r="E1237" s="54"/>
    </row>
    <row r="1238" spans="4:5" ht="12.75">
      <c r="D1238" s="143"/>
      <c r="E1238" s="54"/>
    </row>
    <row r="1239" spans="3:11" ht="12.75">
      <c r="C1239" s="48"/>
      <c r="D1239" s="143"/>
      <c r="E1239" s="55"/>
      <c r="F1239" s="55"/>
      <c r="G1239" s="55"/>
      <c r="H1239" s="55"/>
      <c r="I1239" s="55"/>
      <c r="J1239" s="55"/>
      <c r="K1239" s="55"/>
    </row>
    <row r="1240" spans="2:11" ht="12.75">
      <c r="B1240" s="48"/>
      <c r="C1240" s="48"/>
      <c r="D1240" s="143"/>
      <c r="E1240" s="55"/>
      <c r="F1240" s="55"/>
      <c r="G1240" s="55"/>
      <c r="H1240" s="55"/>
      <c r="I1240" s="55"/>
      <c r="J1240" s="55"/>
      <c r="K1240" s="55"/>
    </row>
    <row r="1241" spans="2:5" ht="12.75">
      <c r="B1241" s="48"/>
      <c r="C1241" s="48"/>
      <c r="D1241" s="143"/>
      <c r="E1241" s="54"/>
    </row>
    <row r="1242" spans="2:5" ht="12.75">
      <c r="B1242" s="48"/>
      <c r="C1242" s="48"/>
      <c r="D1242" s="48"/>
      <c r="E1242" s="48"/>
    </row>
    <row r="1243" spans="2:5" ht="12.75">
      <c r="B1243" s="48"/>
      <c r="C1243" s="48"/>
      <c r="D1243" s="48"/>
      <c r="E1243" s="48"/>
    </row>
    <row r="1244" spans="2:5" ht="12.75">
      <c r="B1244" s="48"/>
      <c r="C1244" s="48"/>
      <c r="D1244" s="143"/>
      <c r="E1244" s="54"/>
    </row>
    <row r="1245" spans="2:5" ht="12.75">
      <c r="B1245" s="48"/>
      <c r="C1245" s="48"/>
      <c r="D1245" s="143"/>
      <c r="E1245" s="54"/>
    </row>
    <row r="1246" ht="12.75">
      <c r="D1246" s="57"/>
    </row>
    <row r="1247" spans="2:4" ht="12.75">
      <c r="B1247" s="144"/>
      <c r="C1247" s="144"/>
      <c r="D1247" s="145"/>
    </row>
    <row r="1248" ht="12.75">
      <c r="D1248" s="145"/>
    </row>
    <row r="1249" ht="12.75">
      <c r="D1249" s="145"/>
    </row>
    <row r="1250" ht="12.75">
      <c r="D1250" s="145"/>
    </row>
    <row r="1251" ht="12.75">
      <c r="D1251" s="145"/>
    </row>
    <row r="1252" ht="12.75">
      <c r="D1252" s="145"/>
    </row>
    <row r="1253" ht="12.75">
      <c r="D1253" s="145"/>
    </row>
    <row r="1254" ht="12.75">
      <c r="D1254" s="145"/>
    </row>
    <row r="1255" ht="12.75">
      <c r="D1255" s="145"/>
    </row>
    <row r="1256" ht="12.75">
      <c r="D1256" s="145"/>
    </row>
    <row r="1257" ht="12.75">
      <c r="D1257" s="145"/>
    </row>
    <row r="1258" ht="12.75">
      <c r="D1258" s="145"/>
    </row>
    <row r="1259" ht="12.75">
      <c r="D1259" s="145"/>
    </row>
    <row r="1260" ht="12.75">
      <c r="D1260" s="145"/>
    </row>
    <row r="1261" ht="12.75">
      <c r="D1261" s="145"/>
    </row>
    <row r="1262" ht="12.75">
      <c r="D1262" s="145"/>
    </row>
    <row r="1263" ht="12.75">
      <c r="D1263" s="145"/>
    </row>
    <row r="1264" ht="12.75">
      <c r="D1264" s="145"/>
    </row>
    <row r="1265" ht="12.75">
      <c r="D1265" s="145"/>
    </row>
    <row r="1266" ht="12.75">
      <c r="D1266" s="145"/>
    </row>
    <row r="1267" ht="12.75">
      <c r="D1267" s="145"/>
    </row>
    <row r="1268" ht="12.75">
      <c r="D1268" s="145"/>
    </row>
    <row r="1269" ht="12.75">
      <c r="D1269" s="145"/>
    </row>
    <row r="1270" ht="12.75">
      <c r="D1270" s="145"/>
    </row>
    <row r="1271" ht="12.75">
      <c r="D1271" s="145"/>
    </row>
    <row r="1272" ht="12.75">
      <c r="D1272" s="145"/>
    </row>
    <row r="1273" ht="12.75">
      <c r="D1273" s="145"/>
    </row>
    <row r="1274" ht="12.75">
      <c r="D1274" s="145"/>
    </row>
    <row r="1275" ht="12.75">
      <c r="D1275" s="145"/>
    </row>
    <row r="1276" ht="12.75">
      <c r="D1276" s="145"/>
    </row>
    <row r="1277" ht="12.75">
      <c r="D1277" s="145"/>
    </row>
    <row r="1278" ht="12.75">
      <c r="D1278" s="145"/>
    </row>
    <row r="1279" ht="12.75">
      <c r="D1279" s="145"/>
    </row>
    <row r="1280" ht="12.75">
      <c r="D1280" s="145"/>
    </row>
    <row r="1281" ht="12.75">
      <c r="D1281" s="145"/>
    </row>
    <row r="1282" ht="12.75">
      <c r="D1282" s="145"/>
    </row>
    <row r="1283" ht="12.75">
      <c r="D1283" s="145"/>
    </row>
    <row r="1284" ht="12.75">
      <c r="D1284" s="145"/>
    </row>
    <row r="1285" ht="12.75">
      <c r="D1285" s="145"/>
    </row>
    <row r="1286" ht="12.75">
      <c r="D1286" s="145"/>
    </row>
    <row r="1287" ht="12.75">
      <c r="D1287" s="145"/>
    </row>
    <row r="1288" ht="12.75">
      <c r="D1288" s="145"/>
    </row>
    <row r="1289" ht="12.75">
      <c r="D1289" s="145"/>
    </row>
    <row r="1290" ht="12.75">
      <c r="D1290" s="145"/>
    </row>
    <row r="1291" ht="12.75">
      <c r="D1291" s="145"/>
    </row>
    <row r="1292" ht="12.75">
      <c r="D1292" s="145"/>
    </row>
    <row r="1293" ht="12.75">
      <c r="D1293" s="145"/>
    </row>
    <row r="1294" ht="12.75">
      <c r="D1294" s="145"/>
    </row>
    <row r="1295" ht="12.75">
      <c r="D1295" s="145"/>
    </row>
    <row r="1296" ht="12.75">
      <c r="D1296" s="145"/>
    </row>
    <row r="1297" ht="12.75">
      <c r="D1297" s="145"/>
    </row>
    <row r="1298" ht="12.75">
      <c r="D1298" s="145"/>
    </row>
    <row r="1299" ht="12.75">
      <c r="D1299" s="145"/>
    </row>
    <row r="1300" ht="12.75">
      <c r="D1300" s="145"/>
    </row>
    <row r="1301" ht="12.75">
      <c r="D1301" s="145"/>
    </row>
    <row r="1302" ht="12.75">
      <c r="D1302" s="145"/>
    </row>
    <row r="1303" ht="12.75">
      <c r="D1303" s="145"/>
    </row>
    <row r="1304" ht="12.75">
      <c r="D1304" s="145"/>
    </row>
    <row r="1305" ht="12.75">
      <c r="D1305" s="145"/>
    </row>
    <row r="1306" ht="12.75">
      <c r="D1306" s="145"/>
    </row>
    <row r="1307" ht="12.75">
      <c r="D1307" s="145"/>
    </row>
    <row r="1308" ht="12.75">
      <c r="D1308" s="145"/>
    </row>
    <row r="1309" ht="12.75">
      <c r="D1309" s="145"/>
    </row>
    <row r="1310" ht="12.75">
      <c r="D1310" s="145"/>
    </row>
    <row r="1311" ht="12.75">
      <c r="D1311" s="145"/>
    </row>
    <row r="1312" ht="12.75">
      <c r="D1312" s="145"/>
    </row>
    <row r="1313" ht="12.75">
      <c r="D1313" s="145"/>
    </row>
    <row r="1314" ht="12.75">
      <c r="D1314" s="145"/>
    </row>
    <row r="1315" ht="12.75">
      <c r="D1315" s="145"/>
    </row>
    <row r="1316" ht="12.75">
      <c r="D1316" s="145"/>
    </row>
    <row r="1317" ht="12.75">
      <c r="D1317" s="145"/>
    </row>
    <row r="1318" ht="12.75">
      <c r="D1318" s="145"/>
    </row>
    <row r="1319" ht="12.75">
      <c r="D1319" s="145"/>
    </row>
    <row r="1320" ht="12.75">
      <c r="D1320" s="145"/>
    </row>
    <row r="1321" ht="12.75">
      <c r="D1321" s="145"/>
    </row>
    <row r="1322" ht="12.75">
      <c r="D1322" s="145"/>
    </row>
    <row r="1323" ht="12.75">
      <c r="D1323" s="145"/>
    </row>
    <row r="1324" ht="12.75">
      <c r="D1324" s="145"/>
    </row>
    <row r="1325" ht="12.75">
      <c r="D1325" s="145"/>
    </row>
    <row r="1326" ht="12.75">
      <c r="D1326" s="145"/>
    </row>
    <row r="1327" ht="12.75">
      <c r="D1327" s="145"/>
    </row>
    <row r="1328" ht="12.75">
      <c r="D1328" s="145"/>
    </row>
    <row r="1329" ht="12.75">
      <c r="D1329" s="145"/>
    </row>
    <row r="1330" ht="12.75">
      <c r="D1330" s="145"/>
    </row>
    <row r="1331" ht="12.75">
      <c r="D1331" s="145"/>
    </row>
    <row r="1332" ht="12.75">
      <c r="D1332" s="145"/>
    </row>
    <row r="1333" ht="12.75">
      <c r="D1333" s="145"/>
    </row>
    <row r="1334" ht="12.75">
      <c r="D1334" s="145"/>
    </row>
    <row r="1335" ht="12.75">
      <c r="D1335" s="145"/>
    </row>
    <row r="1336" ht="12.75">
      <c r="D1336" s="145"/>
    </row>
    <row r="1337" ht="12.75">
      <c r="D1337" s="145"/>
    </row>
    <row r="1338" ht="12.75">
      <c r="D1338" s="145"/>
    </row>
    <row r="1339" ht="12.75">
      <c r="D1339" s="145"/>
    </row>
    <row r="1340" ht="12.75">
      <c r="D1340" s="145"/>
    </row>
    <row r="1341" ht="12.75">
      <c r="D1341" s="145"/>
    </row>
    <row r="1342" ht="12.75">
      <c r="D1342" s="145"/>
    </row>
    <row r="1343" ht="12.75">
      <c r="D1343" s="145"/>
    </row>
    <row r="1344" ht="12.75">
      <c r="D1344" s="145"/>
    </row>
    <row r="1345" ht="12.75">
      <c r="D1345" s="145"/>
    </row>
    <row r="1346" ht="12.75">
      <c r="D1346" s="145"/>
    </row>
    <row r="1347" ht="12.75">
      <c r="D1347" s="145"/>
    </row>
    <row r="1348" ht="12.75">
      <c r="D1348" s="145"/>
    </row>
    <row r="1349" ht="12.75">
      <c r="D1349" s="145"/>
    </row>
    <row r="1350" ht="12.75">
      <c r="D1350" s="145"/>
    </row>
    <row r="1351" ht="12.75">
      <c r="D1351" s="145"/>
    </row>
    <row r="1352" ht="12.75">
      <c r="D1352" s="145"/>
    </row>
    <row r="1353" ht="12.75">
      <c r="D1353" s="145"/>
    </row>
    <row r="1354" ht="12.75">
      <c r="D1354" s="145"/>
    </row>
    <row r="1355" ht="12.75">
      <c r="D1355" s="145"/>
    </row>
    <row r="1356" ht="12.75">
      <c r="D1356" s="145"/>
    </row>
    <row r="1357" ht="12.75">
      <c r="D1357" s="145"/>
    </row>
    <row r="1358" ht="12.75">
      <c r="D1358" s="145"/>
    </row>
    <row r="1359" ht="12.75">
      <c r="D1359" s="145"/>
    </row>
    <row r="1360" ht="12.75">
      <c r="D1360" s="145"/>
    </row>
    <row r="1361" ht="12.75">
      <c r="D1361" s="145"/>
    </row>
    <row r="1362" ht="12.75">
      <c r="D1362" s="145"/>
    </row>
    <row r="1363" ht="12.75">
      <c r="D1363" s="145"/>
    </row>
    <row r="1364" ht="12.75">
      <c r="D1364" s="145"/>
    </row>
    <row r="1365" ht="12.75">
      <c r="D1365" s="145"/>
    </row>
    <row r="1366" ht="12.75">
      <c r="D1366" s="145"/>
    </row>
    <row r="1367" ht="12.75">
      <c r="D1367" s="145"/>
    </row>
    <row r="1368" ht="12.75">
      <c r="D1368" s="145"/>
    </row>
    <row r="1369" ht="12.75">
      <c r="D1369" s="145"/>
    </row>
    <row r="1370" ht="12.75">
      <c r="D1370" s="145"/>
    </row>
    <row r="1371" ht="12.75">
      <c r="D1371" s="145"/>
    </row>
    <row r="1372" ht="12.75">
      <c r="D1372" s="145"/>
    </row>
    <row r="1373" ht="12.75">
      <c r="D1373" s="145"/>
    </row>
    <row r="1374" ht="12.75">
      <c r="D1374" s="145"/>
    </row>
    <row r="1375" ht="12.75">
      <c r="D1375" s="145"/>
    </row>
    <row r="1376" ht="12.75">
      <c r="D1376" s="145"/>
    </row>
    <row r="1377" ht="12.75">
      <c r="D1377" s="145"/>
    </row>
    <row r="1378" ht="12.75">
      <c r="D1378" s="145"/>
    </row>
    <row r="1379" ht="12.75">
      <c r="D1379" s="145"/>
    </row>
    <row r="1380" ht="12.75">
      <c r="D1380" s="145"/>
    </row>
    <row r="1381" ht="12.75">
      <c r="D1381" s="145"/>
    </row>
    <row r="1382" ht="12.75">
      <c r="D1382" s="145"/>
    </row>
    <row r="1383" ht="12.75">
      <c r="D1383" s="145"/>
    </row>
    <row r="1384" ht="12.75">
      <c r="D1384" s="145"/>
    </row>
    <row r="1385" ht="12.75">
      <c r="D1385" s="145"/>
    </row>
    <row r="1386" ht="12.75">
      <c r="D1386" s="145"/>
    </row>
    <row r="1387" ht="12.75">
      <c r="D1387" s="145"/>
    </row>
    <row r="1388" ht="12.75">
      <c r="D1388" s="145"/>
    </row>
    <row r="1389" ht="12.75">
      <c r="D1389" s="145"/>
    </row>
    <row r="1390" ht="12.75">
      <c r="D1390" s="145"/>
    </row>
    <row r="1391" ht="12.75">
      <c r="D1391" s="145"/>
    </row>
    <row r="1392" ht="12.75">
      <c r="D1392" s="145"/>
    </row>
    <row r="1393" ht="12.75">
      <c r="D1393" s="145"/>
    </row>
    <row r="1394" ht="12.75">
      <c r="D1394" s="145"/>
    </row>
    <row r="1395" ht="12.75">
      <c r="D1395" s="145"/>
    </row>
    <row r="1396" ht="12.75">
      <c r="D1396" s="145"/>
    </row>
    <row r="1397" ht="12.75">
      <c r="D1397" s="145"/>
    </row>
    <row r="1398" ht="12.75">
      <c r="D1398" s="145"/>
    </row>
    <row r="1399" ht="12.75">
      <c r="D1399" s="145"/>
    </row>
    <row r="1400" ht="12.75">
      <c r="D1400" s="145"/>
    </row>
    <row r="1401" ht="12.75">
      <c r="D1401" s="145"/>
    </row>
    <row r="1402" ht="12.75">
      <c r="D1402" s="145"/>
    </row>
    <row r="1403" ht="12.75">
      <c r="D1403" s="145"/>
    </row>
    <row r="1404" ht="12.75">
      <c r="D1404" s="145"/>
    </row>
    <row r="1405" ht="12.75">
      <c r="D1405" s="145"/>
    </row>
    <row r="1406" ht="12.75">
      <c r="D1406" s="145"/>
    </row>
    <row r="1407" ht="12.75">
      <c r="D1407" s="145"/>
    </row>
    <row r="1408" ht="12.75">
      <c r="D1408" s="145"/>
    </row>
    <row r="1409" ht="12.75">
      <c r="D1409" s="145"/>
    </row>
    <row r="1410" ht="12.75">
      <c r="D1410" s="145"/>
    </row>
    <row r="1411" ht="12.75">
      <c r="D1411" s="145"/>
    </row>
    <row r="1412" ht="12.75">
      <c r="D1412" s="145"/>
    </row>
    <row r="1413" ht="12.75">
      <c r="D1413" s="145"/>
    </row>
    <row r="1414" ht="12.75">
      <c r="D1414" s="145"/>
    </row>
    <row r="1415" ht="12.75">
      <c r="D1415" s="145"/>
    </row>
    <row r="1416" ht="12.75">
      <c r="D1416" s="145"/>
    </row>
    <row r="1417" ht="12.75">
      <c r="D1417" s="145"/>
    </row>
    <row r="1418" ht="12.75">
      <c r="D1418" s="145"/>
    </row>
    <row r="1419" ht="12.75">
      <c r="D1419" s="145"/>
    </row>
    <row r="1420" ht="12.75">
      <c r="D1420" s="145"/>
    </row>
    <row r="1421" ht="12.75">
      <c r="D1421" s="145"/>
    </row>
    <row r="1422" ht="12.75">
      <c r="D1422" s="145"/>
    </row>
    <row r="1423" ht="12.75">
      <c r="D1423" s="145"/>
    </row>
    <row r="1424" ht="12.75">
      <c r="D1424" s="145"/>
    </row>
    <row r="1425" ht="12.75">
      <c r="D1425" s="145"/>
    </row>
    <row r="1426" ht="12.75">
      <c r="D1426" s="145"/>
    </row>
    <row r="1427" ht="12.75">
      <c r="D1427" s="145"/>
    </row>
    <row r="1428" ht="12.75">
      <c r="D1428" s="145"/>
    </row>
    <row r="1429" ht="12.75">
      <c r="D1429" s="145"/>
    </row>
    <row r="1430" ht="12.75">
      <c r="D1430" s="145"/>
    </row>
    <row r="1431" ht="12.75">
      <c r="D1431" s="145"/>
    </row>
    <row r="1432" ht="12.75">
      <c r="D1432" s="145"/>
    </row>
    <row r="1433" ht="12.75">
      <c r="D1433" s="145"/>
    </row>
    <row r="1434" ht="12.75">
      <c r="D1434" s="145"/>
    </row>
    <row r="1435" ht="12.75">
      <c r="D1435" s="145"/>
    </row>
    <row r="1436" ht="12.75">
      <c r="D1436" s="145"/>
    </row>
    <row r="1437" ht="12.75">
      <c r="D1437" s="145"/>
    </row>
    <row r="1438" ht="12.75">
      <c r="D1438" s="145"/>
    </row>
    <row r="1439" ht="12.75">
      <c r="D1439" s="145"/>
    </row>
    <row r="1440" ht="12.75">
      <c r="D1440" s="145"/>
    </row>
    <row r="1441" ht="12.75">
      <c r="D1441" s="145"/>
    </row>
    <row r="1442" ht="12.75">
      <c r="D1442" s="145"/>
    </row>
    <row r="1443" ht="12.75">
      <c r="D1443" s="145"/>
    </row>
    <row r="1444" ht="12.75">
      <c r="D1444" s="145"/>
    </row>
    <row r="1445" ht="12.75">
      <c r="D1445" s="145"/>
    </row>
    <row r="1446" ht="12.75">
      <c r="D1446" s="145"/>
    </row>
    <row r="1447" ht="12.75">
      <c r="D1447" s="145"/>
    </row>
    <row r="1448" ht="12.75">
      <c r="D1448" s="145"/>
    </row>
    <row r="1449" ht="12.75">
      <c r="D1449" s="145"/>
    </row>
    <row r="1450" ht="12.75">
      <c r="D1450" s="145"/>
    </row>
    <row r="1451" ht="12.75">
      <c r="D1451" s="145"/>
    </row>
    <row r="1452" ht="12.75">
      <c r="D1452" s="145"/>
    </row>
    <row r="1453" ht="12.75">
      <c r="D1453" s="145"/>
    </row>
    <row r="1454" ht="12.75">
      <c r="D1454" s="145"/>
    </row>
    <row r="1455" ht="12.75">
      <c r="D1455" s="145"/>
    </row>
    <row r="1456" ht="12.75">
      <c r="D1456" s="145"/>
    </row>
    <row r="1457" ht="12.75">
      <c r="D1457" s="145"/>
    </row>
    <row r="1458" ht="12.75">
      <c r="D1458" s="145"/>
    </row>
    <row r="1459" ht="12.75">
      <c r="D1459" s="145"/>
    </row>
    <row r="1460" ht="12.75">
      <c r="D1460" s="145"/>
    </row>
    <row r="1461" ht="12.75">
      <c r="D1461" s="145"/>
    </row>
    <row r="1462" ht="12.75">
      <c r="D1462" s="145"/>
    </row>
    <row r="1463" ht="12.75">
      <c r="D1463" s="145"/>
    </row>
    <row r="1464" ht="12.75">
      <c r="D1464" s="145"/>
    </row>
    <row r="1465" ht="12.75">
      <c r="D1465" s="145"/>
    </row>
    <row r="1466" ht="12.75">
      <c r="D1466" s="145"/>
    </row>
    <row r="1467" ht="12.75">
      <c r="D1467" s="145"/>
    </row>
    <row r="1468" ht="12.75">
      <c r="D1468" s="145"/>
    </row>
    <row r="1469" ht="12.75">
      <c r="D1469" s="145"/>
    </row>
    <row r="1470" ht="12.75">
      <c r="D1470" s="145"/>
    </row>
    <row r="1471" ht="12.75">
      <c r="D1471" s="145"/>
    </row>
    <row r="1472" ht="12.75">
      <c r="D1472" s="145"/>
    </row>
    <row r="1473" ht="12.75">
      <c r="D1473" s="145"/>
    </row>
    <row r="1474" ht="12.75">
      <c r="D1474" s="145"/>
    </row>
    <row r="1475" ht="12.75">
      <c r="D1475" s="145"/>
    </row>
    <row r="1476" ht="12.75">
      <c r="D1476" s="145"/>
    </row>
    <row r="1477" ht="12.75">
      <c r="D1477" s="145"/>
    </row>
    <row r="1478" ht="12.75">
      <c r="D1478" s="145"/>
    </row>
    <row r="1479" ht="12.75">
      <c r="D1479" s="145"/>
    </row>
    <row r="1480" ht="12.75">
      <c r="D1480" s="145"/>
    </row>
    <row r="1481" ht="12.75">
      <c r="D1481" s="145"/>
    </row>
    <row r="1482" ht="12.75">
      <c r="D1482" s="145"/>
    </row>
    <row r="1483" ht="12.75">
      <c r="D1483" s="145"/>
    </row>
    <row r="1484" ht="12.75">
      <c r="D1484" s="145"/>
    </row>
    <row r="1485" ht="12.75">
      <c r="D1485" s="145"/>
    </row>
    <row r="1486" ht="12.75">
      <c r="D1486" s="145"/>
    </row>
    <row r="1487" ht="12.75">
      <c r="D1487" s="145"/>
    </row>
    <row r="1488" ht="12.75">
      <c r="D1488" s="145"/>
    </row>
    <row r="1489" ht="12.75">
      <c r="D1489" s="145"/>
    </row>
    <row r="1490" ht="12.75">
      <c r="D1490" s="145"/>
    </row>
    <row r="1491" ht="12.75">
      <c r="D1491" s="145"/>
    </row>
    <row r="1492" ht="12.75">
      <c r="D1492" s="145"/>
    </row>
    <row r="1493" ht="12.75">
      <c r="D1493" s="145"/>
    </row>
    <row r="1494" ht="12.75">
      <c r="D1494" s="145"/>
    </row>
    <row r="1495" ht="12.75">
      <c r="D1495" s="145"/>
    </row>
    <row r="1496" ht="12.75">
      <c r="D1496" s="145"/>
    </row>
    <row r="1497" ht="12.75">
      <c r="D1497" s="145"/>
    </row>
    <row r="1498" ht="12.75">
      <c r="D1498" s="145"/>
    </row>
    <row r="1499" ht="12.75">
      <c r="D1499" s="145"/>
    </row>
    <row r="1500" ht="12.75">
      <c r="D1500" s="145"/>
    </row>
    <row r="1501" ht="12.75">
      <c r="D1501" s="145"/>
    </row>
    <row r="1502" ht="12.75">
      <c r="D1502" s="145"/>
    </row>
    <row r="1503" ht="12.75">
      <c r="D1503" s="145"/>
    </row>
    <row r="1504" ht="12.75">
      <c r="D1504" s="145"/>
    </row>
    <row r="1505" ht="12.75">
      <c r="D1505" s="145"/>
    </row>
    <row r="1506" ht="12.75">
      <c r="D1506" s="145"/>
    </row>
    <row r="1507" ht="12.75">
      <c r="D1507" s="145"/>
    </row>
    <row r="1508" ht="12.75">
      <c r="D1508" s="145"/>
    </row>
    <row r="1509" ht="12.75">
      <c r="D1509" s="145"/>
    </row>
    <row r="1510" ht="12.75">
      <c r="D1510" s="145"/>
    </row>
    <row r="1511" ht="12.75">
      <c r="D1511" s="145"/>
    </row>
    <row r="1512" ht="12.75">
      <c r="D1512" s="145"/>
    </row>
    <row r="1513" ht="12.75">
      <c r="D1513" s="145"/>
    </row>
    <row r="1514" ht="12.75">
      <c r="D1514" s="145"/>
    </row>
    <row r="1515" ht="12.75">
      <c r="D1515" s="145"/>
    </row>
    <row r="1516" ht="12.75">
      <c r="D1516" s="145"/>
    </row>
    <row r="1517" ht="12.75">
      <c r="D1517" s="145"/>
    </row>
    <row r="1518" ht="12.75">
      <c r="D1518" s="145"/>
    </row>
    <row r="1519" ht="12.75">
      <c r="D1519" s="145"/>
    </row>
    <row r="1520" ht="12.75">
      <c r="D1520" s="145"/>
    </row>
    <row r="1521" ht="12.75">
      <c r="D1521" s="145"/>
    </row>
    <row r="1522" ht="12.75">
      <c r="D1522" s="145"/>
    </row>
    <row r="1523" ht="12.75">
      <c r="D1523" s="145"/>
    </row>
    <row r="1524" ht="12.75">
      <c r="D1524" s="145"/>
    </row>
    <row r="1525" ht="12.75">
      <c r="D1525" s="145"/>
    </row>
    <row r="1526" ht="12.75">
      <c r="D1526" s="145"/>
    </row>
    <row r="1527" ht="12.75">
      <c r="D1527" s="145"/>
    </row>
    <row r="1528" ht="12.75">
      <c r="D1528" s="145"/>
    </row>
    <row r="1529" ht="12.75">
      <c r="D1529" s="145"/>
    </row>
    <row r="1530" ht="12.75">
      <c r="D1530" s="145"/>
    </row>
    <row r="1531" ht="12.75">
      <c r="D1531" s="145"/>
    </row>
    <row r="1532" ht="12.75">
      <c r="D1532" s="145"/>
    </row>
    <row r="1533" ht="12.75">
      <c r="D1533" s="145"/>
    </row>
    <row r="1534" ht="12.75">
      <c r="D1534" s="145"/>
    </row>
    <row r="1535" ht="12.75">
      <c r="D1535" s="145"/>
    </row>
    <row r="1536" ht="12.75">
      <c r="D1536" s="145"/>
    </row>
    <row r="1537" ht="12.75">
      <c r="D1537" s="145"/>
    </row>
    <row r="1538" ht="12.75">
      <c r="D1538" s="145"/>
    </row>
    <row r="1539" ht="12.75">
      <c r="D1539" s="145"/>
    </row>
    <row r="1540" ht="12.75">
      <c r="D1540" s="145"/>
    </row>
    <row r="1541" ht="12.75">
      <c r="D1541" s="145"/>
    </row>
    <row r="1542" ht="12.75">
      <c r="D1542" s="145"/>
    </row>
    <row r="1543" ht="12.75">
      <c r="D1543" s="145"/>
    </row>
    <row r="1544" ht="12.75">
      <c r="D1544" s="145"/>
    </row>
    <row r="1545" ht="12.75">
      <c r="D1545" s="145"/>
    </row>
    <row r="1546" ht="12.75">
      <c r="D1546" s="145"/>
    </row>
    <row r="1547" ht="12.75">
      <c r="D1547" s="145"/>
    </row>
    <row r="1548" ht="12.75">
      <c r="D1548" s="145"/>
    </row>
    <row r="1549" ht="12.75">
      <c r="D1549" s="145"/>
    </row>
    <row r="1550" ht="12.75">
      <c r="D1550" s="145"/>
    </row>
    <row r="1551" ht="12.75">
      <c r="D1551" s="145"/>
    </row>
    <row r="1552" ht="12.75">
      <c r="D1552" s="145"/>
    </row>
    <row r="1553" ht="12.75">
      <c r="D1553" s="145"/>
    </row>
    <row r="1554" ht="12.75">
      <c r="D1554" s="145"/>
    </row>
    <row r="1555" ht="12.75">
      <c r="D1555" s="145"/>
    </row>
    <row r="1556" ht="12.75">
      <c r="D1556" s="145"/>
    </row>
    <row r="1557" ht="12.75">
      <c r="D1557" s="145"/>
    </row>
    <row r="1558" ht="12.75">
      <c r="D1558" s="145"/>
    </row>
    <row r="1559" ht="12.75">
      <c r="D1559" s="145"/>
    </row>
    <row r="1560" ht="12.75">
      <c r="D1560" s="145"/>
    </row>
    <row r="1561" ht="12.75">
      <c r="D1561" s="145"/>
    </row>
    <row r="1562" ht="12.75">
      <c r="D1562" s="145"/>
    </row>
    <row r="1563" ht="12.75">
      <c r="D1563" s="145"/>
    </row>
    <row r="1564" ht="12.75">
      <c r="D1564" s="145"/>
    </row>
    <row r="1565" ht="12.75">
      <c r="D1565" s="145"/>
    </row>
    <row r="1566" ht="12.75">
      <c r="D1566" s="145"/>
    </row>
    <row r="1567" ht="12.75">
      <c r="D1567" s="145"/>
    </row>
    <row r="1568" ht="12.75">
      <c r="D1568" s="145"/>
    </row>
    <row r="1569" ht="12.75">
      <c r="D1569" s="145"/>
    </row>
    <row r="1570" ht="12.75">
      <c r="D1570" s="145"/>
    </row>
    <row r="1571" ht="12.75">
      <c r="D1571" s="145"/>
    </row>
    <row r="1572" ht="12.75">
      <c r="D1572" s="145"/>
    </row>
    <row r="1573" ht="12.75">
      <c r="D1573" s="145"/>
    </row>
    <row r="1574" ht="12.75">
      <c r="D1574" s="145"/>
    </row>
    <row r="1575" ht="12.75">
      <c r="D1575" s="145"/>
    </row>
    <row r="1576" ht="12.75">
      <c r="D1576" s="145"/>
    </row>
    <row r="1577" ht="12.75">
      <c r="D1577" s="145"/>
    </row>
    <row r="1578" ht="12.75">
      <c r="D1578" s="145"/>
    </row>
    <row r="1579" ht="12.75">
      <c r="D1579" s="145"/>
    </row>
    <row r="1580" ht="12.75">
      <c r="D1580" s="145"/>
    </row>
    <row r="1581" ht="12.75">
      <c r="D1581" s="145"/>
    </row>
    <row r="1582" ht="12.75">
      <c r="D1582" s="145"/>
    </row>
    <row r="1583" ht="12.75">
      <c r="D1583" s="145"/>
    </row>
    <row r="1584" ht="12.75">
      <c r="D1584" s="145"/>
    </row>
    <row r="1585" ht="12.75">
      <c r="D1585" s="145"/>
    </row>
    <row r="1586" ht="12.75">
      <c r="D1586" s="145"/>
    </row>
    <row r="1587" ht="12.75">
      <c r="D1587" s="145"/>
    </row>
    <row r="1588" ht="12.75">
      <c r="D1588" s="145"/>
    </row>
    <row r="1589" ht="12.75">
      <c r="D1589" s="145"/>
    </row>
    <row r="1590" ht="12.75">
      <c r="D1590" s="145"/>
    </row>
    <row r="1591" ht="12.75">
      <c r="D1591" s="145"/>
    </row>
    <row r="1592" ht="12.75">
      <c r="D1592" s="145"/>
    </row>
    <row r="1593" ht="12.75">
      <c r="D1593" s="145"/>
    </row>
    <row r="1594" ht="12.75">
      <c r="D1594" s="145"/>
    </row>
    <row r="1595" ht="12.75">
      <c r="D1595" s="145"/>
    </row>
    <row r="1596" ht="12.75">
      <c r="D1596" s="145"/>
    </row>
    <row r="1597" ht="12.75">
      <c r="D1597" s="145"/>
    </row>
    <row r="1598" ht="12.75">
      <c r="D1598" s="145"/>
    </row>
    <row r="1599" ht="12.75">
      <c r="D1599" s="145"/>
    </row>
    <row r="1600" ht="12.75">
      <c r="D1600" s="145"/>
    </row>
    <row r="1601" ht="12.75">
      <c r="D1601" s="145"/>
    </row>
    <row r="1602" ht="12.75">
      <c r="D1602" s="145"/>
    </row>
    <row r="1603" ht="12.75">
      <c r="D1603" s="145"/>
    </row>
    <row r="1604" ht="12.75">
      <c r="D1604" s="145"/>
    </row>
    <row r="1605" ht="12.75">
      <c r="D1605" s="145"/>
    </row>
    <row r="1606" ht="12.75">
      <c r="D1606" s="145"/>
    </row>
    <row r="1607" ht="12.75">
      <c r="D1607" s="145"/>
    </row>
    <row r="1608" ht="12.75">
      <c r="D1608" s="145"/>
    </row>
    <row r="1609" ht="12.75">
      <c r="D1609" s="145"/>
    </row>
    <row r="1610" ht="12.75">
      <c r="D1610" s="145"/>
    </row>
    <row r="1611" ht="12.75">
      <c r="D1611" s="145"/>
    </row>
    <row r="1612" ht="12.75">
      <c r="D1612" s="145"/>
    </row>
    <row r="1613" ht="12.75">
      <c r="D1613" s="145"/>
    </row>
    <row r="1614" ht="12.75">
      <c r="D1614" s="145"/>
    </row>
    <row r="1615" ht="12.75">
      <c r="D1615" s="145"/>
    </row>
    <row r="1616" ht="12.75">
      <c r="D1616" s="145"/>
    </row>
    <row r="1617" ht="12.75">
      <c r="D1617" s="145"/>
    </row>
    <row r="1618" ht="12.75">
      <c r="D1618" s="145"/>
    </row>
    <row r="1619" ht="12.75">
      <c r="D1619" s="145"/>
    </row>
    <row r="1620" ht="12.75">
      <c r="D1620" s="145"/>
    </row>
    <row r="1621" ht="12.75">
      <c r="D1621" s="145"/>
    </row>
    <row r="1622" ht="12.75">
      <c r="D1622" s="145"/>
    </row>
    <row r="1623" ht="12.75">
      <c r="D1623" s="145"/>
    </row>
    <row r="1624" ht="12.75">
      <c r="D1624" s="145"/>
    </row>
    <row r="1625" ht="12.75">
      <c r="D1625" s="145"/>
    </row>
    <row r="1626" ht="12.75">
      <c r="D1626" s="145"/>
    </row>
    <row r="1627" ht="12.75">
      <c r="D1627" s="145"/>
    </row>
    <row r="1628" ht="12.75">
      <c r="D1628" s="145"/>
    </row>
    <row r="1629" ht="12.75">
      <c r="D1629" s="145"/>
    </row>
    <row r="1630" ht="12.75">
      <c r="D1630" s="145"/>
    </row>
    <row r="1631" ht="12.75">
      <c r="D1631" s="145"/>
    </row>
    <row r="1632" ht="12.75">
      <c r="D1632" s="145"/>
    </row>
    <row r="1633" ht="12.75">
      <c r="D1633" s="145"/>
    </row>
    <row r="1634" ht="12.75">
      <c r="D1634" s="145"/>
    </row>
    <row r="1635" ht="12.75">
      <c r="D1635" s="145"/>
    </row>
    <row r="1636" ht="12.75">
      <c r="D1636" s="145"/>
    </row>
  </sheetData>
  <sheetProtection/>
  <mergeCells count="760">
    <mergeCell ref="A12:C12"/>
    <mergeCell ref="A10:C10"/>
    <mergeCell ref="E8:E9"/>
    <mergeCell ref="F8:F9"/>
    <mergeCell ref="A1:B1"/>
    <mergeCell ref="A2:E2"/>
    <mergeCell ref="B23:C23"/>
    <mergeCell ref="B24:C24"/>
    <mergeCell ref="A13:C13"/>
    <mergeCell ref="A14:C14"/>
    <mergeCell ref="A15:C15"/>
    <mergeCell ref="A16:C16"/>
    <mergeCell ref="A17:C17"/>
    <mergeCell ref="A18:C18"/>
    <mergeCell ref="B39:C39"/>
    <mergeCell ref="B40:C40"/>
    <mergeCell ref="B19:C19"/>
    <mergeCell ref="B20:C20"/>
    <mergeCell ref="A21:C21"/>
    <mergeCell ref="A22:C22"/>
    <mergeCell ref="A25:C25"/>
    <mergeCell ref="A26:C26"/>
    <mergeCell ref="B27:C27"/>
    <mergeCell ref="B35:C35"/>
    <mergeCell ref="A37:C37"/>
    <mergeCell ref="A38:C38"/>
    <mergeCell ref="B66:C66"/>
    <mergeCell ref="B67:C67"/>
    <mergeCell ref="B46:C46"/>
    <mergeCell ref="A50:C50"/>
    <mergeCell ref="B54:C54"/>
    <mergeCell ref="B55:C55"/>
    <mergeCell ref="A57:C57"/>
    <mergeCell ref="A59:C59"/>
    <mergeCell ref="A60:C60"/>
    <mergeCell ref="A61:C61"/>
    <mergeCell ref="B62:C62"/>
    <mergeCell ref="B63:C63"/>
    <mergeCell ref="B41:C41"/>
    <mergeCell ref="B42:C42"/>
    <mergeCell ref="B43:C43"/>
    <mergeCell ref="B44:C44"/>
    <mergeCell ref="B85:C85"/>
    <mergeCell ref="B86:C86"/>
    <mergeCell ref="B68:C68"/>
    <mergeCell ref="B69:C69"/>
    <mergeCell ref="B70:C70"/>
    <mergeCell ref="B71:C71"/>
    <mergeCell ref="B73:C73"/>
    <mergeCell ref="B74:C74"/>
    <mergeCell ref="B75:C75"/>
    <mergeCell ref="A77:C77"/>
    <mergeCell ref="B82:C82"/>
    <mergeCell ref="B83:C83"/>
    <mergeCell ref="A114:C114"/>
    <mergeCell ref="A115:C115"/>
    <mergeCell ref="B92:C92"/>
    <mergeCell ref="B93:C93"/>
    <mergeCell ref="B94:C94"/>
    <mergeCell ref="A96:C96"/>
    <mergeCell ref="B97:C97"/>
    <mergeCell ref="B98:C98"/>
    <mergeCell ref="B125:C125"/>
    <mergeCell ref="B127:C127"/>
    <mergeCell ref="B103:C103"/>
    <mergeCell ref="B108:C108"/>
    <mergeCell ref="B109:C109"/>
    <mergeCell ref="B111:C111"/>
    <mergeCell ref="B116:C116"/>
    <mergeCell ref="A117:C117"/>
    <mergeCell ref="A118:C118"/>
    <mergeCell ref="A119:C119"/>
    <mergeCell ref="A120:C120"/>
    <mergeCell ref="B121:C121"/>
    <mergeCell ref="B142:C142"/>
    <mergeCell ref="A143:C143"/>
    <mergeCell ref="B132:C132"/>
    <mergeCell ref="B133:C133"/>
    <mergeCell ref="A134:C134"/>
    <mergeCell ref="B135:C135"/>
    <mergeCell ref="B136:C136"/>
    <mergeCell ref="B137:C137"/>
    <mergeCell ref="B138:C138"/>
    <mergeCell ref="A139:C139"/>
    <mergeCell ref="B140:C140"/>
    <mergeCell ref="B141:C141"/>
    <mergeCell ref="B128:C128"/>
    <mergeCell ref="B129:C129"/>
    <mergeCell ref="B130:C130"/>
    <mergeCell ref="B131:C131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74:C174"/>
    <mergeCell ref="A175:C175"/>
    <mergeCell ref="A162:C162"/>
    <mergeCell ref="A163:C163"/>
    <mergeCell ref="A164:C164"/>
    <mergeCell ref="A165:C165"/>
    <mergeCell ref="B168:C168"/>
    <mergeCell ref="B169:C169"/>
    <mergeCell ref="A170:C170"/>
    <mergeCell ref="A171:C171"/>
    <mergeCell ref="A172:C172"/>
    <mergeCell ref="A173:C173"/>
    <mergeCell ref="A195:C195"/>
    <mergeCell ref="B196:C196"/>
    <mergeCell ref="A180:C180"/>
    <mergeCell ref="A181:C181"/>
    <mergeCell ref="A182:C182"/>
    <mergeCell ref="A183:C183"/>
    <mergeCell ref="A184:C184"/>
    <mergeCell ref="A185:C185"/>
    <mergeCell ref="B186:C186"/>
    <mergeCell ref="A187:C187"/>
    <mergeCell ref="A191:C191"/>
    <mergeCell ref="A194:C194"/>
    <mergeCell ref="A176:C176"/>
    <mergeCell ref="B177:C177"/>
    <mergeCell ref="B178:C178"/>
    <mergeCell ref="A179:C179"/>
    <mergeCell ref="A211:C211"/>
    <mergeCell ref="B212:C212"/>
    <mergeCell ref="B197:C197"/>
    <mergeCell ref="B198:C198"/>
    <mergeCell ref="A199:C199"/>
    <mergeCell ref="A200:C200"/>
    <mergeCell ref="A201:C201"/>
    <mergeCell ref="A204:C204"/>
    <mergeCell ref="A205:C205"/>
    <mergeCell ref="A206:C206"/>
    <mergeCell ref="A208:C208"/>
    <mergeCell ref="B210:C210"/>
    <mergeCell ref="A228:C228"/>
    <mergeCell ref="B229:C229"/>
    <mergeCell ref="A213:C213"/>
    <mergeCell ref="A214:C214"/>
    <mergeCell ref="B215:C215"/>
    <mergeCell ref="A216:C216"/>
    <mergeCell ref="B217:C217"/>
    <mergeCell ref="B220:C220"/>
    <mergeCell ref="A239:C239"/>
    <mergeCell ref="A240:C240"/>
    <mergeCell ref="B221:C221"/>
    <mergeCell ref="B223:C223"/>
    <mergeCell ref="B224:C224"/>
    <mergeCell ref="A227:C227"/>
    <mergeCell ref="B230:C230"/>
    <mergeCell ref="A231:C231"/>
    <mergeCell ref="A232:C232"/>
    <mergeCell ref="A233:C233"/>
    <mergeCell ref="A234:C234"/>
    <mergeCell ref="A238:C238"/>
    <mergeCell ref="A265:C265"/>
    <mergeCell ref="A266:C266"/>
    <mergeCell ref="A247:C247"/>
    <mergeCell ref="A251:C251"/>
    <mergeCell ref="A252:C252"/>
    <mergeCell ref="A255:C255"/>
    <mergeCell ref="A256:C256"/>
    <mergeCell ref="A257:C257"/>
    <mergeCell ref="A258:C258"/>
    <mergeCell ref="A259:C259"/>
    <mergeCell ref="A260:C260"/>
    <mergeCell ref="A261:C261"/>
    <mergeCell ref="A243:C243"/>
    <mergeCell ref="A244:C244"/>
    <mergeCell ref="A245:C245"/>
    <mergeCell ref="A246:C246"/>
    <mergeCell ref="A286:C286"/>
    <mergeCell ref="A287:C287"/>
    <mergeCell ref="A267:C267"/>
    <mergeCell ref="A270:C270"/>
    <mergeCell ref="A271:C271"/>
    <mergeCell ref="A272:C272"/>
    <mergeCell ref="A273:C273"/>
    <mergeCell ref="A274:C274"/>
    <mergeCell ref="A275:C275"/>
    <mergeCell ref="A276:C276"/>
    <mergeCell ref="A279:C279"/>
    <mergeCell ref="A282:C282"/>
    <mergeCell ref="A305:C305"/>
    <mergeCell ref="A306:C306"/>
    <mergeCell ref="A288:C288"/>
    <mergeCell ref="A291:C291"/>
    <mergeCell ref="A292:C292"/>
    <mergeCell ref="A293:C293"/>
    <mergeCell ref="A294:C294"/>
    <mergeCell ref="A298:C298"/>
    <mergeCell ref="A315:C315"/>
    <mergeCell ref="A316:C316"/>
    <mergeCell ref="A299:C299"/>
    <mergeCell ref="A300:C300"/>
    <mergeCell ref="A303:C303"/>
    <mergeCell ref="A304:C304"/>
    <mergeCell ref="A308:C308"/>
    <mergeCell ref="A309:C309"/>
    <mergeCell ref="A310:C310"/>
    <mergeCell ref="A311:C311"/>
    <mergeCell ref="A312:C312"/>
    <mergeCell ref="A314:C314"/>
    <mergeCell ref="B339:C339"/>
    <mergeCell ref="B340:C340"/>
    <mergeCell ref="A321:C321"/>
    <mergeCell ref="A322:C322"/>
    <mergeCell ref="A323:C323"/>
    <mergeCell ref="A325:C325"/>
    <mergeCell ref="A329:C329"/>
    <mergeCell ref="A332:C332"/>
    <mergeCell ref="A334:C334"/>
    <mergeCell ref="B336:C336"/>
    <mergeCell ref="B337:C337"/>
    <mergeCell ref="A338:C338"/>
    <mergeCell ref="A317:C317"/>
    <mergeCell ref="A318:C318"/>
    <mergeCell ref="A319:C319"/>
    <mergeCell ref="A320:C320"/>
    <mergeCell ref="A362:C362"/>
    <mergeCell ref="A363:C363"/>
    <mergeCell ref="B341:C341"/>
    <mergeCell ref="B342:C342"/>
    <mergeCell ref="B343:C343"/>
    <mergeCell ref="B351:C351"/>
    <mergeCell ref="B352:C352"/>
    <mergeCell ref="B353:C353"/>
    <mergeCell ref="B356:C356"/>
    <mergeCell ref="B357:C357"/>
    <mergeCell ref="B358:C358"/>
    <mergeCell ref="A361:C361"/>
    <mergeCell ref="A377:C377"/>
    <mergeCell ref="A378:C378"/>
    <mergeCell ref="A364:C364"/>
    <mergeCell ref="A365:C365"/>
    <mergeCell ref="B366:C366"/>
    <mergeCell ref="B367:C367"/>
    <mergeCell ref="A368:C368"/>
    <mergeCell ref="A369:C369"/>
    <mergeCell ref="B390:C390"/>
    <mergeCell ref="B398:C398"/>
    <mergeCell ref="A372:C372"/>
    <mergeCell ref="A374:C374"/>
    <mergeCell ref="B375:C375"/>
    <mergeCell ref="A376:C376"/>
    <mergeCell ref="A379:C379"/>
    <mergeCell ref="A383:C383"/>
    <mergeCell ref="A386:C386"/>
    <mergeCell ref="A387:C387"/>
    <mergeCell ref="B388:C388"/>
    <mergeCell ref="B389:C389"/>
    <mergeCell ref="A420:C420"/>
    <mergeCell ref="A421:C421"/>
    <mergeCell ref="B410:C410"/>
    <mergeCell ref="B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B399:C399"/>
    <mergeCell ref="B400:C400"/>
    <mergeCell ref="B408:C408"/>
    <mergeCell ref="A409:C409"/>
    <mergeCell ref="A446:C446"/>
    <mergeCell ref="A447:C447"/>
    <mergeCell ref="A422:C422"/>
    <mergeCell ref="A423:C423"/>
    <mergeCell ref="B427:C427"/>
    <mergeCell ref="A428:C428"/>
    <mergeCell ref="A432:C432"/>
    <mergeCell ref="A435:C435"/>
    <mergeCell ref="A438:C438"/>
    <mergeCell ref="A439:C439"/>
    <mergeCell ref="A443:C443"/>
    <mergeCell ref="B445:C445"/>
    <mergeCell ref="B470:C470"/>
    <mergeCell ref="A471:C471"/>
    <mergeCell ref="A451:C451"/>
    <mergeCell ref="A454:C454"/>
    <mergeCell ref="A455:C455"/>
    <mergeCell ref="A456:C456"/>
    <mergeCell ref="A458:C458"/>
    <mergeCell ref="A459:C459"/>
    <mergeCell ref="A489:C489"/>
    <mergeCell ref="B490:C490"/>
    <mergeCell ref="A461:C461"/>
    <mergeCell ref="A463:C463"/>
    <mergeCell ref="A464:C464"/>
    <mergeCell ref="B469:C469"/>
    <mergeCell ref="B472:C472"/>
    <mergeCell ref="A473:C473"/>
    <mergeCell ref="A478:C478"/>
    <mergeCell ref="A482:C482"/>
    <mergeCell ref="B487:C487"/>
    <mergeCell ref="B488:C488"/>
    <mergeCell ref="B533:C533"/>
    <mergeCell ref="B544:C544"/>
    <mergeCell ref="A499:C499"/>
    <mergeCell ref="A506:E506"/>
    <mergeCell ref="A521:C521"/>
    <mergeCell ref="A522:C522"/>
    <mergeCell ref="A523:C523"/>
    <mergeCell ref="A524:C524"/>
    <mergeCell ref="A526:C526"/>
    <mergeCell ref="A527:C527"/>
    <mergeCell ref="B529:C529"/>
    <mergeCell ref="A530:C530"/>
    <mergeCell ref="A491:C491"/>
    <mergeCell ref="B493:C493"/>
    <mergeCell ref="B496:C496"/>
    <mergeCell ref="A497:C497"/>
    <mergeCell ref="B564:C564"/>
    <mergeCell ref="A568:C568"/>
    <mergeCell ref="A547:C547"/>
    <mergeCell ref="B548:C548"/>
    <mergeCell ref="B549:C549"/>
    <mergeCell ref="B550:C550"/>
    <mergeCell ref="B551:C551"/>
    <mergeCell ref="B552:C552"/>
    <mergeCell ref="B553:C553"/>
    <mergeCell ref="B555:C555"/>
    <mergeCell ref="A559:C559"/>
    <mergeCell ref="B563:C563"/>
    <mergeCell ref="B583:C583"/>
    <mergeCell ref="B584:C584"/>
    <mergeCell ref="A570:C570"/>
    <mergeCell ref="B571:C571"/>
    <mergeCell ref="B572:C572"/>
    <mergeCell ref="B575:C575"/>
    <mergeCell ref="B576:C576"/>
    <mergeCell ref="B577:C577"/>
    <mergeCell ref="B602:C602"/>
    <mergeCell ref="B603:C603"/>
    <mergeCell ref="B578:C578"/>
    <mergeCell ref="B579:C579"/>
    <mergeCell ref="B580:C580"/>
    <mergeCell ref="B582:C582"/>
    <mergeCell ref="A586:C586"/>
    <mergeCell ref="B591:C591"/>
    <mergeCell ref="B592:C592"/>
    <mergeCell ref="B594:C594"/>
    <mergeCell ref="B595:C595"/>
    <mergeCell ref="B596:C596"/>
    <mergeCell ref="B634:C634"/>
    <mergeCell ref="B635:C635"/>
    <mergeCell ref="B611:C611"/>
    <mergeCell ref="B616:C616"/>
    <mergeCell ref="B618:C618"/>
    <mergeCell ref="A621:C621"/>
    <mergeCell ref="A622:C622"/>
    <mergeCell ref="A624:C624"/>
    <mergeCell ref="A626:C626"/>
    <mergeCell ref="A627:C627"/>
    <mergeCell ref="B628:C628"/>
    <mergeCell ref="B632:C632"/>
    <mergeCell ref="B604:C604"/>
    <mergeCell ref="A606:C606"/>
    <mergeCell ref="B607:C607"/>
    <mergeCell ref="B608:C608"/>
    <mergeCell ref="B647:C647"/>
    <mergeCell ref="B648:C648"/>
    <mergeCell ref="B636:C636"/>
    <mergeCell ref="B637:C637"/>
    <mergeCell ref="B638:C638"/>
    <mergeCell ref="B639:C639"/>
    <mergeCell ref="A640:C640"/>
    <mergeCell ref="B642:C642"/>
    <mergeCell ref="B643:C643"/>
    <mergeCell ref="B644:C644"/>
    <mergeCell ref="A645:C645"/>
    <mergeCell ref="B646:C646"/>
    <mergeCell ref="A667:C667"/>
    <mergeCell ref="A668:C668"/>
    <mergeCell ref="A649:C649"/>
    <mergeCell ref="A650:C650"/>
    <mergeCell ref="A651:C651"/>
    <mergeCell ref="A656:C656"/>
    <mergeCell ref="A657:C657"/>
    <mergeCell ref="A658:C658"/>
    <mergeCell ref="A675:C675"/>
    <mergeCell ref="A676:C676"/>
    <mergeCell ref="A659:C659"/>
    <mergeCell ref="A664:C664"/>
    <mergeCell ref="A665:C665"/>
    <mergeCell ref="A666:C666"/>
    <mergeCell ref="A669:C669"/>
    <mergeCell ref="A670:C670"/>
    <mergeCell ref="A671:C671"/>
    <mergeCell ref="A672:C672"/>
    <mergeCell ref="A673:C673"/>
    <mergeCell ref="A674:C674"/>
    <mergeCell ref="A693:C693"/>
    <mergeCell ref="B694:C694"/>
    <mergeCell ref="A681:C681"/>
    <mergeCell ref="A682:C682"/>
    <mergeCell ref="A683:C683"/>
    <mergeCell ref="A684:C684"/>
    <mergeCell ref="A686:C686"/>
    <mergeCell ref="A687:C687"/>
    <mergeCell ref="A688:C688"/>
    <mergeCell ref="A689:C689"/>
    <mergeCell ref="A690:C690"/>
    <mergeCell ref="A691:C691"/>
    <mergeCell ref="A677:C677"/>
    <mergeCell ref="A678:C678"/>
    <mergeCell ref="A679:C679"/>
    <mergeCell ref="A680:C680"/>
    <mergeCell ref="A706:C706"/>
    <mergeCell ref="B710:C710"/>
    <mergeCell ref="B695:C695"/>
    <mergeCell ref="A696:C696"/>
    <mergeCell ref="A697:C697"/>
    <mergeCell ref="A698:C698"/>
    <mergeCell ref="A699:C699"/>
    <mergeCell ref="A700:C700"/>
    <mergeCell ref="A701:C701"/>
    <mergeCell ref="A702:C702"/>
    <mergeCell ref="A704:C704"/>
    <mergeCell ref="B705:C705"/>
    <mergeCell ref="A723:C723"/>
    <mergeCell ref="A724:C724"/>
    <mergeCell ref="A711:C711"/>
    <mergeCell ref="B712:C712"/>
    <mergeCell ref="B715:C715"/>
    <mergeCell ref="A716:C716"/>
    <mergeCell ref="B717:C717"/>
    <mergeCell ref="A718:C718"/>
    <mergeCell ref="A733:C733"/>
    <mergeCell ref="A734:C734"/>
    <mergeCell ref="A719:C719"/>
    <mergeCell ref="B720:C720"/>
    <mergeCell ref="B721:C721"/>
    <mergeCell ref="A722:C722"/>
    <mergeCell ref="A725:C725"/>
    <mergeCell ref="A726:C726"/>
    <mergeCell ref="A727:C727"/>
    <mergeCell ref="A730:C730"/>
    <mergeCell ref="A731:C731"/>
    <mergeCell ref="A732:C732"/>
    <mergeCell ref="A749:C749"/>
    <mergeCell ref="A750:C750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35:C735"/>
    <mergeCell ref="A736:C736"/>
    <mergeCell ref="A737:C737"/>
    <mergeCell ref="A738:C738"/>
    <mergeCell ref="A761:C761"/>
    <mergeCell ref="A762:C762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76:C776"/>
    <mergeCell ref="B777:C777"/>
    <mergeCell ref="A763:C763"/>
    <mergeCell ref="A764:C764"/>
    <mergeCell ref="A765:C765"/>
    <mergeCell ref="A766:C766"/>
    <mergeCell ref="A767:C767"/>
    <mergeCell ref="A768:C768"/>
    <mergeCell ref="A785:C785"/>
    <mergeCell ref="A786:C786"/>
    <mergeCell ref="A770:C770"/>
    <mergeCell ref="A773:C773"/>
    <mergeCell ref="A774:C774"/>
    <mergeCell ref="A775:C775"/>
    <mergeCell ref="B778:C778"/>
    <mergeCell ref="B779:C779"/>
    <mergeCell ref="B780:C780"/>
    <mergeCell ref="B781:C781"/>
    <mergeCell ref="B782:C782"/>
    <mergeCell ref="A783:C783"/>
    <mergeCell ref="B801:C801"/>
    <mergeCell ref="B802:C802"/>
    <mergeCell ref="A791:C791"/>
    <mergeCell ref="A792:C792"/>
    <mergeCell ref="A793:C793"/>
    <mergeCell ref="A794:C794"/>
    <mergeCell ref="B795:C795"/>
    <mergeCell ref="B796:C796"/>
    <mergeCell ref="B797:C797"/>
    <mergeCell ref="B798:C798"/>
    <mergeCell ref="B799:C799"/>
    <mergeCell ref="A800:C800"/>
    <mergeCell ref="A787:C787"/>
    <mergeCell ref="A788:C788"/>
    <mergeCell ref="A789:C789"/>
    <mergeCell ref="B790:C790"/>
    <mergeCell ref="A814:C814"/>
    <mergeCell ref="B815:C815"/>
    <mergeCell ref="A803:C803"/>
    <mergeCell ref="A804:C804"/>
    <mergeCell ref="A806:C806"/>
    <mergeCell ref="A807:C807"/>
    <mergeCell ref="B808:C808"/>
    <mergeCell ref="A809:C809"/>
    <mergeCell ref="A810:C810"/>
    <mergeCell ref="A811:C811"/>
    <mergeCell ref="A812:C812"/>
    <mergeCell ref="A813:C813"/>
    <mergeCell ref="A833:C833"/>
    <mergeCell ref="A834:C834"/>
    <mergeCell ref="A817:C817"/>
    <mergeCell ref="B819:C819"/>
    <mergeCell ref="B820:C820"/>
    <mergeCell ref="B822:C822"/>
    <mergeCell ref="A825:C825"/>
    <mergeCell ref="A827:C827"/>
    <mergeCell ref="A841:C841"/>
    <mergeCell ref="A842:C842"/>
    <mergeCell ref="A828:C828"/>
    <mergeCell ref="A829:C829"/>
    <mergeCell ref="A830:C830"/>
    <mergeCell ref="A832:C832"/>
    <mergeCell ref="A835:C835"/>
    <mergeCell ref="A836:C836"/>
    <mergeCell ref="A837:C837"/>
    <mergeCell ref="A838:C838"/>
    <mergeCell ref="A839:C839"/>
    <mergeCell ref="A840:C840"/>
    <mergeCell ref="A870:C870"/>
    <mergeCell ref="B871:C871"/>
    <mergeCell ref="B854:C854"/>
    <mergeCell ref="A855:C855"/>
    <mergeCell ref="A860:C860"/>
    <mergeCell ref="A861:C861"/>
    <mergeCell ref="B862:C862"/>
    <mergeCell ref="B865:C865"/>
    <mergeCell ref="A866:C866"/>
    <mergeCell ref="B867:C867"/>
    <mergeCell ref="B868:C868"/>
    <mergeCell ref="A869:C869"/>
    <mergeCell ref="A843:C843"/>
    <mergeCell ref="A846:C846"/>
    <mergeCell ref="B847:C847"/>
    <mergeCell ref="A853:C853"/>
    <mergeCell ref="A889:C889"/>
    <mergeCell ref="B892:C892"/>
    <mergeCell ref="A872:C872"/>
    <mergeCell ref="A873:C873"/>
    <mergeCell ref="A875:C875"/>
    <mergeCell ref="A876:C876"/>
    <mergeCell ref="A877:C877"/>
    <mergeCell ref="A878:C878"/>
    <mergeCell ref="A881:C881"/>
    <mergeCell ref="A882:C882"/>
    <mergeCell ref="A883:C883"/>
    <mergeCell ref="A886:C886"/>
    <mergeCell ref="B923:C923"/>
    <mergeCell ref="B924:C924"/>
    <mergeCell ref="B903:C903"/>
    <mergeCell ref="B907:C907"/>
    <mergeCell ref="A910:C910"/>
    <mergeCell ref="A911:C911"/>
    <mergeCell ref="A912:C912"/>
    <mergeCell ref="A913:C913"/>
    <mergeCell ref="B945:C945"/>
    <mergeCell ref="B951:C951"/>
    <mergeCell ref="A914:C914"/>
    <mergeCell ref="A915:C915"/>
    <mergeCell ref="B917:C917"/>
    <mergeCell ref="A921:C921"/>
    <mergeCell ref="A928:C928"/>
    <mergeCell ref="B931:C931"/>
    <mergeCell ref="A938:C938"/>
    <mergeCell ref="B941:C941"/>
    <mergeCell ref="B942:C942"/>
    <mergeCell ref="B944:C944"/>
    <mergeCell ref="A977:C977"/>
    <mergeCell ref="A978:C978"/>
    <mergeCell ref="B959:C959"/>
    <mergeCell ref="A960:C960"/>
    <mergeCell ref="B965:C965"/>
    <mergeCell ref="B966:C966"/>
    <mergeCell ref="B968:C968"/>
    <mergeCell ref="A971:C971"/>
    <mergeCell ref="A972:C972"/>
    <mergeCell ref="A974:C974"/>
    <mergeCell ref="A975:C975"/>
    <mergeCell ref="A976:C976"/>
    <mergeCell ref="B952:C952"/>
    <mergeCell ref="B953:C953"/>
    <mergeCell ref="B956:C956"/>
    <mergeCell ref="A958:C958"/>
    <mergeCell ref="B994:C994"/>
    <mergeCell ref="B995:C995"/>
    <mergeCell ref="B979:C979"/>
    <mergeCell ref="B983:C983"/>
    <mergeCell ref="B985:C985"/>
    <mergeCell ref="B986:C986"/>
    <mergeCell ref="B987:C987"/>
    <mergeCell ref="B988:C988"/>
    <mergeCell ref="B989:C989"/>
    <mergeCell ref="B990:C990"/>
    <mergeCell ref="A991:C991"/>
    <mergeCell ref="A992:C992"/>
    <mergeCell ref="A1007:C1007"/>
    <mergeCell ref="A1008:C1008"/>
    <mergeCell ref="B996:C996"/>
    <mergeCell ref="B998:C998"/>
    <mergeCell ref="B999:C999"/>
    <mergeCell ref="A1000:C1000"/>
    <mergeCell ref="A1001:C1001"/>
    <mergeCell ref="A1002:C1002"/>
    <mergeCell ref="A1015:C1015"/>
    <mergeCell ref="A1016:C1016"/>
    <mergeCell ref="A1003:C1003"/>
    <mergeCell ref="A1004:C1004"/>
    <mergeCell ref="A1005:C1005"/>
    <mergeCell ref="A1006:C1006"/>
    <mergeCell ref="A1009:C1009"/>
    <mergeCell ref="A1010:C1010"/>
    <mergeCell ref="A1011:C1011"/>
    <mergeCell ref="A1012:C1012"/>
    <mergeCell ref="A1013:C1013"/>
    <mergeCell ref="A1014:C1014"/>
    <mergeCell ref="A1045:C1045"/>
    <mergeCell ref="B1046:C1046"/>
    <mergeCell ref="A1026:C1026"/>
    <mergeCell ref="A1027:C1027"/>
    <mergeCell ref="A1028:C1028"/>
    <mergeCell ref="A1030:C1030"/>
    <mergeCell ref="A1031:C1031"/>
    <mergeCell ref="A1035:C1035"/>
    <mergeCell ref="B1039:C1039"/>
    <mergeCell ref="A1040:C1040"/>
    <mergeCell ref="A1043:C1043"/>
    <mergeCell ref="A1044:C1044"/>
    <mergeCell ref="A1021:C1021"/>
    <mergeCell ref="A1022:C1022"/>
    <mergeCell ref="A1023:C1023"/>
    <mergeCell ref="A1025:C1025"/>
    <mergeCell ref="A1061:C1061"/>
    <mergeCell ref="A1062:C1062"/>
    <mergeCell ref="B1047:C1047"/>
    <mergeCell ref="A1048:C1048"/>
    <mergeCell ref="B1049:C1049"/>
    <mergeCell ref="A1051:C1051"/>
    <mergeCell ref="B1052:C1052"/>
    <mergeCell ref="A1054:C1054"/>
    <mergeCell ref="B1055:C1055"/>
    <mergeCell ref="B1056:C1056"/>
    <mergeCell ref="B1057:C1057"/>
    <mergeCell ref="B1058:C1058"/>
    <mergeCell ref="A1087:C1087"/>
    <mergeCell ref="A1090:C1090"/>
    <mergeCell ref="A1065:C1065"/>
    <mergeCell ref="A1066:C1066"/>
    <mergeCell ref="A1069:C1069"/>
    <mergeCell ref="B1070:C1070"/>
    <mergeCell ref="A1071:C1071"/>
    <mergeCell ref="A1075:C1075"/>
    <mergeCell ref="B1108:C1108"/>
    <mergeCell ref="B1116:C1116"/>
    <mergeCell ref="A1078:C1078"/>
    <mergeCell ref="A1079:C1079"/>
    <mergeCell ref="A1082:C1082"/>
    <mergeCell ref="A1083:C1083"/>
    <mergeCell ref="A1091:C1091"/>
    <mergeCell ref="A1095:C1095"/>
    <mergeCell ref="A1098:C1098"/>
    <mergeCell ref="A1099:C1099"/>
    <mergeCell ref="A1103:C1103"/>
    <mergeCell ref="A1106:C1106"/>
    <mergeCell ref="A1156:C1156"/>
    <mergeCell ref="B1157:C1157"/>
    <mergeCell ref="B1130:C1130"/>
    <mergeCell ref="A1134:C1134"/>
    <mergeCell ref="A1135:C1135"/>
    <mergeCell ref="B1136:C1136"/>
    <mergeCell ref="A1139:C1139"/>
    <mergeCell ref="A1143:C1143"/>
    <mergeCell ref="B1146:C1146"/>
    <mergeCell ref="A1147:C1147"/>
    <mergeCell ref="B1152:C1152"/>
    <mergeCell ref="B1155:C1155"/>
    <mergeCell ref="B1120:C1120"/>
    <mergeCell ref="A1124:C1124"/>
    <mergeCell ref="A1128:C1128"/>
    <mergeCell ref="A1129:C1129"/>
    <mergeCell ref="A1192:C1192"/>
    <mergeCell ref="B1161:C1161"/>
    <mergeCell ref="A1164:C1164"/>
    <mergeCell ref="A1171:C1171"/>
    <mergeCell ref="A1172:C1172"/>
    <mergeCell ref="B1173:C1173"/>
    <mergeCell ref="A1174:C1174"/>
    <mergeCell ref="A1178:C1178"/>
    <mergeCell ref="A1181:C1181"/>
    <mergeCell ref="B1224:C1224"/>
    <mergeCell ref="B1202:C1202"/>
    <mergeCell ref="A1208:C1208"/>
    <mergeCell ref="A1212:C1212"/>
    <mergeCell ref="A1216:C1216"/>
    <mergeCell ref="A1195:C1195"/>
    <mergeCell ref="A1196:C1196"/>
    <mergeCell ref="J8:J9"/>
    <mergeCell ref="K8:K9"/>
    <mergeCell ref="B1217:C1217"/>
    <mergeCell ref="B1218:C1218"/>
    <mergeCell ref="A1197:C1197"/>
    <mergeCell ref="B1200:C1200"/>
    <mergeCell ref="A1185:C1185"/>
    <mergeCell ref="A1187:C1187"/>
    <mergeCell ref="B1201:C1201"/>
    <mergeCell ref="A1188:C1188"/>
    <mergeCell ref="A1228:C1228"/>
    <mergeCell ref="B1229:C1229"/>
    <mergeCell ref="A1226:C1226"/>
    <mergeCell ref="A1227:C1227"/>
    <mergeCell ref="A5:K5"/>
    <mergeCell ref="A6:K6"/>
    <mergeCell ref="A8:C9"/>
    <mergeCell ref="D8:D9"/>
    <mergeCell ref="G8:G9"/>
    <mergeCell ref="H8:H9"/>
    <mergeCell ref="A1235:B1235"/>
    <mergeCell ref="A1236:B1236"/>
    <mergeCell ref="F1236:H1236"/>
    <mergeCell ref="F1235:H1235"/>
    <mergeCell ref="A1230:C1230"/>
    <mergeCell ref="B1219:C1219"/>
    <mergeCell ref="B1220:C1220"/>
    <mergeCell ref="A1221:C1221"/>
    <mergeCell ref="B1222:C1222"/>
    <mergeCell ref="A1223:C1223"/>
  </mergeCells>
  <printOptions/>
  <pageMargins left="0.984251968503937" right="0" top="0.5905511811023623" bottom="0.5905511811023623" header="0.31496062992125984" footer="0.31496062992125984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gpancotan</dc:creator>
  <cp:keywords/>
  <dc:description/>
  <cp:lastModifiedBy>Banciu Marioara</cp:lastModifiedBy>
  <cp:lastPrinted>2013-05-28T07:15:31Z</cp:lastPrinted>
  <dcterms:created xsi:type="dcterms:W3CDTF">2012-02-07T13:14:02Z</dcterms:created>
  <dcterms:modified xsi:type="dcterms:W3CDTF">2013-09-06T10:03:52Z</dcterms:modified>
  <cp:category/>
  <cp:version/>
  <cp:contentType/>
  <cp:contentStatus/>
</cp:coreProperties>
</file>