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ANA\2015\BUGET 2015\17.HCJ nr.  din 21.08.2015-excedent\"/>
    </mc:Choice>
  </mc:AlternateContent>
  <bookViews>
    <workbookView xWindow="240" yWindow="156" windowWidth="17112" windowHeight="9468"/>
  </bookViews>
  <sheets>
    <sheet name="Excedent 2015" sheetId="3" r:id="rId1"/>
  </sheets>
  <definedNames>
    <definedName name="_xlnm.Print_Titles" localSheetId="0">'Excedent 2015'!$12:$12</definedName>
  </definedNames>
  <calcPr calcId="152511"/>
</workbook>
</file>

<file path=xl/calcChain.xml><?xml version="1.0" encoding="utf-8"?>
<calcChain xmlns="http://schemas.openxmlformats.org/spreadsheetml/2006/main">
  <c r="D106" i="3" l="1"/>
  <c r="D35" i="3" l="1"/>
  <c r="D29" i="3"/>
  <c r="D34" i="3" l="1"/>
  <c r="D107" i="3" l="1"/>
  <c r="D114" i="3"/>
  <c r="D122" i="3"/>
  <c r="D113" i="3"/>
  <c r="D121" i="3"/>
  <c r="D110" i="3"/>
  <c r="D116" i="3"/>
  <c r="D120" i="3"/>
  <c r="D108" i="3"/>
  <c r="D119" i="3"/>
  <c r="D118" i="3"/>
  <c r="D112" i="3"/>
  <c r="D109" i="3"/>
  <c r="D115" i="3"/>
  <c r="D86" i="3"/>
  <c r="D88" i="3"/>
  <c r="D87" i="3"/>
  <c r="D22" i="3"/>
  <c r="D18" i="3"/>
  <c r="D19" i="3"/>
  <c r="D20" i="3"/>
  <c r="D124" i="3" l="1"/>
  <c r="D61" i="3"/>
  <c r="D62" i="3"/>
  <c r="D54" i="3" l="1"/>
  <c r="D104" i="3" l="1"/>
  <c r="D17" i="3" l="1"/>
  <c r="D15" i="3" s="1"/>
  <c r="D84" i="3" l="1"/>
  <c r="D85" i="3" l="1"/>
  <c r="D127" i="3"/>
  <c r="D96" i="3"/>
  <c r="D93" i="3"/>
  <c r="D82" i="3"/>
  <c r="D48" i="3"/>
  <c r="D92" i="3" l="1"/>
  <c r="D91" i="3" s="1"/>
  <c r="D14" i="3"/>
  <c r="D81" i="3"/>
  <c r="D80" i="3" s="1"/>
  <c r="D70" i="3" l="1"/>
  <c r="D103" i="3" l="1"/>
  <c r="D102" i="3" l="1"/>
  <c r="D74" i="3"/>
  <c r="D53" i="3" s="1"/>
  <c r="D46" i="3"/>
  <c r="D44" i="3"/>
  <c r="D52" i="3" l="1"/>
  <c r="D43" i="3"/>
  <c r="D13" i="3" l="1"/>
</calcChain>
</file>

<file path=xl/sharedStrings.xml><?xml version="1.0" encoding="utf-8"?>
<sst xmlns="http://schemas.openxmlformats.org/spreadsheetml/2006/main" count="202" uniqueCount="195">
  <si>
    <t>mii lei</t>
  </si>
  <si>
    <t>Suma repartizată</t>
  </si>
  <si>
    <t>51.02.70</t>
  </si>
  <si>
    <t>65.02.56</t>
  </si>
  <si>
    <t>68.02.56</t>
  </si>
  <si>
    <t>APROBAT</t>
  </si>
  <si>
    <t>Drumul Vinului Păuliș-Ghioroc-Covăsânț-Șiria</t>
  </si>
  <si>
    <t>Imprejmuire incinta constructie gard</t>
  </si>
  <si>
    <t>51.02.56</t>
  </si>
  <si>
    <t>Invățământ</t>
  </si>
  <si>
    <t>Liceul "Sfanta Maria " Arad</t>
  </si>
  <si>
    <t>65.02.70</t>
  </si>
  <si>
    <t>Sănătate</t>
  </si>
  <si>
    <t>Spitaul de Psihiatrie Căpalnaș</t>
  </si>
  <si>
    <t>Spitalul de  Psihiatrie Mocrea</t>
  </si>
  <si>
    <t>Cultură,recreere,religie</t>
  </si>
  <si>
    <t>Asigurări și asistență socială</t>
  </si>
  <si>
    <t>Drumuri și poduri</t>
  </si>
  <si>
    <t>Director executiv,</t>
  </si>
  <si>
    <t>Șef serviciu,</t>
  </si>
  <si>
    <t>Ribovici Gheorghina</t>
  </si>
  <si>
    <t>Banciu Marioara</t>
  </si>
  <si>
    <t>Leasing aparatura medicală</t>
  </si>
  <si>
    <t>Sistem informatic pentru gestionarea registrului agricol electronic in județul Arad</t>
  </si>
  <si>
    <t>Ambulatoriu Integrat din structura Spitalului Clinic Județean de Urgentă -reabilitare/modernizare ,dezvoltare și echipare cu aparatura de specialitate</t>
  </si>
  <si>
    <t>84.02.70</t>
  </si>
  <si>
    <t>Sistem de management integrat a deșeurilor solide în Județul Arad</t>
  </si>
  <si>
    <t xml:space="preserve">Egalitate de sanse la o viata implinita </t>
  </si>
  <si>
    <t xml:space="preserve"> </t>
  </si>
  <si>
    <t>Reproiectare portal www.cjarad.ro</t>
  </si>
  <si>
    <t>Transporturi-Drumuri și Poduri</t>
  </si>
  <si>
    <t>Proiect "Reabilitarea Cetatii Soimoș SF+DALI cofinantare POR 2014-2020".</t>
  </si>
  <si>
    <t>Cofinanțare proiect " Extinderea si Modernizarea Infrastructurii de apă și apă uzată din jud.Arad ."</t>
  </si>
  <si>
    <t>Cap.Buget</t>
  </si>
  <si>
    <t>Realizarea Strategiei de dezvoltare a Judetului Arad pentru perioada 2014-2020</t>
  </si>
  <si>
    <t>41400</t>
  </si>
  <si>
    <t>41492</t>
  </si>
  <si>
    <t>41497</t>
  </si>
  <si>
    <t>41502</t>
  </si>
  <si>
    <t>41512</t>
  </si>
  <si>
    <t>41504</t>
  </si>
  <si>
    <t>Executie lucrari constructie  , "Extindere și dotarea cu echipamente specifice CSEI Arad"</t>
  </si>
  <si>
    <t>Masini de scris Braille -5 buc</t>
  </si>
  <si>
    <t xml:space="preserve">RK Rezervor apa </t>
  </si>
  <si>
    <t>Extindere ,Reabilitare si Modernizare UPU</t>
  </si>
  <si>
    <t>Instalatie  de climatizare pentru sectia UPU</t>
  </si>
  <si>
    <t>Lucrari de arhitectura pisagistica a spatiilor verzi</t>
  </si>
  <si>
    <t>Sistem suport hemodinamic tip balon decontrapulsatie</t>
  </si>
  <si>
    <t>Debrifilator electric</t>
  </si>
  <si>
    <t>Aparat de ventilatie pulmonara</t>
  </si>
  <si>
    <t>Reamenajare laborator clinic de radiologie imagistică</t>
  </si>
  <si>
    <t>61468</t>
  </si>
  <si>
    <t>61427</t>
  </si>
  <si>
    <t>Achizitie componente pentru dotari la instalatia de distributie de gaze medicinale si a curentilor electrici la sectia UPU</t>
  </si>
  <si>
    <t>61480</t>
  </si>
  <si>
    <t>Proiectare si DTE pt."Amenajare spatiu Compartiment Chirurgie toracică "</t>
  </si>
  <si>
    <t>61482</t>
  </si>
  <si>
    <t>61494</t>
  </si>
  <si>
    <t>66.02.51.</t>
  </si>
  <si>
    <t>61495</t>
  </si>
  <si>
    <t>61497</t>
  </si>
  <si>
    <t>61498</t>
  </si>
  <si>
    <t>61499</t>
  </si>
  <si>
    <t>61500</t>
  </si>
  <si>
    <t>61501</t>
  </si>
  <si>
    <t>61508</t>
  </si>
  <si>
    <t>Proiect Cre Art</t>
  </si>
  <si>
    <t>Centrul Cultural Judetean Arad</t>
  </si>
  <si>
    <t>Cultura,recreere si religie</t>
  </si>
  <si>
    <t>67.02.51</t>
  </si>
  <si>
    <t>62003</t>
  </si>
  <si>
    <t>62006</t>
  </si>
  <si>
    <t>62005</t>
  </si>
  <si>
    <t>Extindere si reabilitare Centru de Criza Udrea</t>
  </si>
  <si>
    <t>46007</t>
  </si>
  <si>
    <t>Server calculator</t>
  </si>
  <si>
    <t>68.02.70</t>
  </si>
  <si>
    <t>Autoturism</t>
  </si>
  <si>
    <t xml:space="preserve">Nr.poz.  lista </t>
  </si>
  <si>
    <t>Construire drum de legatura Eleck-Graniceri DJ 709J km.71+450-83+471,modernizare drum judetean 709J km.63+358-66+310,Dorobanti Macea</t>
  </si>
  <si>
    <t>JUDEȚUL ARAD</t>
  </si>
  <si>
    <t>Centrul Școlar pentru  Educție Incluzivă Arad-Proiect FEN</t>
  </si>
  <si>
    <t>Situația</t>
  </si>
  <si>
    <t>Denumire proiect/investiție/rambursări</t>
  </si>
  <si>
    <t>Proiecte  FEN:</t>
  </si>
  <si>
    <t>Investiții :</t>
  </si>
  <si>
    <t>LiceulSpecial "Sfanta Maria" Arad-investitii</t>
  </si>
  <si>
    <t>Spitalul Clinic Județean de Urgență Arad-investitii</t>
  </si>
  <si>
    <t>Proiecte FEN  :</t>
  </si>
  <si>
    <t>Investiții:</t>
  </si>
  <si>
    <t>Rambursari credite:</t>
  </si>
  <si>
    <t xml:space="preserve">Autorități publice și acțiuni externe </t>
  </si>
  <si>
    <t>privind sumele repartizate din excedentul aferent anilor precedenți pentru finanțarea secțiunii  de dezvoltare a bugetului local in anul 2015</t>
  </si>
  <si>
    <t xml:space="preserve">Documentatie  cladire Patologie infectioasa </t>
  </si>
  <si>
    <t>Direcția Generală de Asistență Socială și Protecția Copilului</t>
  </si>
  <si>
    <t xml:space="preserve">Sistem audio redare mesaje persoane cu dizabilitati </t>
  </si>
  <si>
    <t xml:space="preserve">Program informatic pentru registratura electronica </t>
  </si>
  <si>
    <t>Studiu privind nevoile de servicii sociale ale Judetului Arad</t>
  </si>
  <si>
    <t>50008</t>
  </si>
  <si>
    <t>50010</t>
  </si>
  <si>
    <t>50014</t>
  </si>
  <si>
    <t>50015</t>
  </si>
  <si>
    <t>50016</t>
  </si>
  <si>
    <t>50017</t>
  </si>
  <si>
    <t>50021</t>
  </si>
  <si>
    <t>50022</t>
  </si>
  <si>
    <t>50023</t>
  </si>
  <si>
    <t>50024</t>
  </si>
  <si>
    <t>50026</t>
  </si>
  <si>
    <t>50027</t>
  </si>
  <si>
    <t>50028</t>
  </si>
  <si>
    <t>50029</t>
  </si>
  <si>
    <t>50030</t>
  </si>
  <si>
    <t>50031</t>
  </si>
  <si>
    <t>50032</t>
  </si>
  <si>
    <t>50033</t>
  </si>
  <si>
    <t>Reabilitare DJ 682 Arad – Felnac lim. Jud. Timiş km 100+080-117+080</t>
  </si>
  <si>
    <t xml:space="preserve">Modernizare DJ 709E km. 0+000-2+640 DN7 Rampă pod Râul Mureș </t>
  </si>
  <si>
    <t>Reabilitare DJ 792A 0+022-0+980, 1+275-3+550,4+550-6+000, 7+100-8+200, 14+400-15+800, 18+055-18+800, 21+000-22+100, 22+800-24+000, Bocsig lim. Jud. BH- 10,228 km</t>
  </si>
  <si>
    <t>Dezvoltarea serviciilor medicale oncologice transfrontaliere</t>
  </si>
  <si>
    <t xml:space="preserve">Construire secţie TBC a Spitalului Clinic Județean de Urgență Arad, sistematizare si platforme în incintă, împrejmuire şi acces </t>
  </si>
  <si>
    <t>Tehnica de calcul şi soft</t>
  </si>
  <si>
    <t xml:space="preserve">Documentaţie tehnico – economică faza DALI privind efectuarea unei reperaţii capitale la acoperiş şi consolidarea unui planşeu peste parter, B-dul Revoluţiei, nr. 81 </t>
  </si>
  <si>
    <t xml:space="preserve">Leasing autobuze, rate şi dobanzi </t>
  </si>
  <si>
    <t xml:space="preserve">Achiziţionare imobil 1917 mp şi teren 990 mp Arad, str. O. Goga, nr. 17,CF 304720 </t>
  </si>
  <si>
    <t xml:space="preserve">Achiziţionare teren 1353,75 mp  Arad , str. O. Goga nr. 15, CF 306385 </t>
  </si>
  <si>
    <t xml:space="preserve">Amenajarea spaţiilor verzi la secţia TBC a Spitalului Clinic Judeţean de Urgenţă Arad </t>
  </si>
  <si>
    <t xml:space="preserve">Achiziţionare imobil situat în mun. Arad, Calea A.Vlaicu, nr. 56-76 – pentru activitatea proprie a CJA şi a unor servicii publice </t>
  </si>
  <si>
    <t xml:space="preserve">Extindere şi schimbare destinaţie clădiri str. V.Babeş, nr. 11-13, în vederea amenajării Spitalului Matern din structura Spitalului Clinic Județean de Urgență Arad </t>
  </si>
  <si>
    <t>41496</t>
  </si>
  <si>
    <t>41514</t>
  </si>
  <si>
    <t>Proiect "Casa Verde" Centru de Informare şi Educaţie pt. Prot. Mediului Căsoaia</t>
  </si>
  <si>
    <t>Studiu de fundamentare şi studiu tehnico-economic pt. Mansardare clădire sediu str. Barițiu nr.16</t>
  </si>
  <si>
    <t>Achiziţie autoutilitară</t>
  </si>
  <si>
    <t>Strategia culturala a Jud.Arad</t>
  </si>
  <si>
    <t>Ecograf 3D</t>
  </si>
  <si>
    <t>41498</t>
  </si>
  <si>
    <t>SF Extindere Spitalul Clinic Județean de Urgență Arad,Corp clădire nouă</t>
  </si>
  <si>
    <t xml:space="preserve">Achizitie profile parasolare pe latura sudică a sediului CJ (inclusiv DTAC) </t>
  </si>
  <si>
    <t>Achizitonare de echipamente specifice pt.imbunatatirea capacitatii si calitatii sistemului de interventie in situati de urgenta si pt acordarea asistentei medicale de urgenta si prim ajutor in Regiunea Vest Etapa a III a</t>
  </si>
  <si>
    <t xml:space="preserve">ANEXA </t>
  </si>
  <si>
    <t>Sonda Eco Transtoracică</t>
  </si>
  <si>
    <t>DALI pentru Reabilitare DJ 794, DN 79- Mişca-Apateu-Berechiu km. 4+200-21+400 si 23+100-25+800</t>
  </si>
  <si>
    <t>DALI pentru  Modernizare DJ 709J km 60+425-63+328: Dorobanţi-Macea</t>
  </si>
  <si>
    <t>DALI pentru Modernizare DJ 709K Zerind (DN79)-Vărşand (DN79A)km.0+000-16+014, inclusiv pod peste Crişul Alb</t>
  </si>
  <si>
    <t>DALI pentru Reabilitare DJ 572, km.34+940-128+519, Berzovia-Buziaş-Lipova din care jud. Arad km. 102+500-128+519, lim. Jud. Timiş-Lipova</t>
  </si>
  <si>
    <t xml:space="preserve"> DALI pentru Reabilitare DJ 792B Bârsa-Moneasa-lim. jud. BH, km.8+500-11+900,15+800-33+800,33+800-40+400</t>
  </si>
  <si>
    <t>DALI pentru Modernizare DJ 682E: lim. jud. Timiş – DJ 709D Nădlac km.9+300-12+500 inclusiv punte pietonală peste Mureş</t>
  </si>
  <si>
    <t xml:space="preserve"> DALI pentru Reabilitare DJ 691 km.42+500-49+000 lim. jud. Timiş-DJ 682(Neudorf)</t>
  </si>
  <si>
    <t>DALI pentru Modernizare DJ 709J km.6+600-12+440 Nădlac-Peregu Mare</t>
  </si>
  <si>
    <t>DALI pentru IBU pe DJ 682A km.14+500-17+000 Firiteaz –lim jud. TM</t>
  </si>
  <si>
    <t xml:space="preserve"> DALI pentru Modernizare DJ 709E, km. 9+200-16+600, Sânpetru German-lim. jud. TM</t>
  </si>
  <si>
    <t xml:space="preserve"> DALI pentru Reabilitare DJ 682 km. 9+000-14+000, lim. jud. TM-Birchiş şi km 117+080-120+800, 121+100-123+700,124+200-126+200</t>
  </si>
  <si>
    <t>DALI pentru Modernizare DJ 609, km. 38+800-43+700, lim. jud. TM – Zăbalţ</t>
  </si>
  <si>
    <t>DALI pentru Modernizare DJ 709J, km.84+600-91+700, Grăniceri-Pilu(DN79A)</t>
  </si>
  <si>
    <t>DALI pentru Modernizare DJ 790, km. 7+766-14+270 Şofronea – Zimandcuz</t>
  </si>
  <si>
    <t>DALI pentru IBU pe DJ 708D km. 0+000-6+400, Tauţ (DJ708A)-Camna-Luguzău (DJ792C)</t>
  </si>
  <si>
    <t>DALI pentru IBU pe DJ 708 km.40+850-41+700 Gurahonț</t>
  </si>
  <si>
    <t>Excedentul anilor precedenți, total repartizat în anul  2015</t>
  </si>
  <si>
    <t>Injectomate 10 buc.</t>
  </si>
  <si>
    <t>Modernizare DJ 709 km.0+800-30+700si 33+700-39+200 Arad Seleus 35.40 km</t>
  </si>
  <si>
    <t>DALI pentru  Reabilitare DJ 792C: km. 0+000-21+000 şi 26+000-36+300 Buteni – Şilindia – Târnova – Pâncota</t>
  </si>
  <si>
    <t>41515</t>
  </si>
  <si>
    <t>41503</t>
  </si>
  <si>
    <t xml:space="preserve"> Studiu referitor la Strategia de sanatate la nivelul Spitalului Clinic Judetean de Urgenta Arad</t>
  </si>
  <si>
    <t>41516</t>
  </si>
  <si>
    <t>71803</t>
  </si>
  <si>
    <t>71804</t>
  </si>
  <si>
    <t xml:space="preserve"> Implementare program  informatic tehnoredactare diplome de absolvire</t>
  </si>
  <si>
    <t>61515</t>
  </si>
  <si>
    <t>61517</t>
  </si>
  <si>
    <t>61516</t>
  </si>
  <si>
    <t>62007</t>
  </si>
  <si>
    <t>46005</t>
  </si>
  <si>
    <t>46013</t>
  </si>
  <si>
    <t>46010</t>
  </si>
  <si>
    <t>46012</t>
  </si>
  <si>
    <t>46011</t>
  </si>
  <si>
    <t>50009</t>
  </si>
  <si>
    <t>50035</t>
  </si>
  <si>
    <t>50036</t>
  </si>
  <si>
    <t>41414</t>
  </si>
  <si>
    <t>41501</t>
  </si>
  <si>
    <t>Controlul Integrat al poluarii cu Nutrienti</t>
  </si>
  <si>
    <t>Aparat de ventilatie cu functii pentru ATI</t>
  </si>
  <si>
    <t>61539</t>
  </si>
  <si>
    <t>DALI Reabilitare Imobil Sectie Psihiatrie O.Goga nr.15-17</t>
  </si>
  <si>
    <t xml:space="preserve">SF Extindere cladire  - UAMS Savarsin </t>
  </si>
  <si>
    <t xml:space="preserve">SF Extindere UPU+Ambulatoriu SCJU </t>
  </si>
  <si>
    <t>Reabilitare DJ 791km 0+030-1+970 si 2+030-10+000 Zimandu Nou - Santana</t>
  </si>
  <si>
    <t>41517</t>
  </si>
  <si>
    <t>D.A.L.I. si PT+DDE la imobilul situat in Moneasa, C.F. 300423 - Moneasa</t>
  </si>
  <si>
    <t>HCJ NR.           /21 .08.2015</t>
  </si>
  <si>
    <t>p.PREȘEDINTE</t>
  </si>
  <si>
    <t>Adrian ȚOLEA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</si>
</sst>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Calibri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3" fillId="0" borderId="0" xfId="1"/>
    <xf numFmtId="0" fontId="3" fillId="0" borderId="0" xfId="1" applyBorder="1"/>
    <xf numFmtId="0" fontId="3" fillId="2" borderId="0" xfId="1" applyFill="1"/>
    <xf numFmtId="0" fontId="8" fillId="0" borderId="0" xfId="1" applyFont="1" applyBorder="1"/>
    <xf numFmtId="0" fontId="1" fillId="0" borderId="0" xfId="1" applyFont="1" applyBorder="1" applyAlignment="1">
      <alignment horizontal="center"/>
    </xf>
    <xf numFmtId="0" fontId="3" fillId="0" borderId="0" xfId="1" applyFont="1" applyFill="1" applyBorder="1"/>
    <xf numFmtId="0" fontId="8" fillId="0" borderId="0" xfId="1" applyFont="1" applyFill="1" applyBorder="1"/>
    <xf numFmtId="0" fontId="7" fillId="0" borderId="0" xfId="1" applyFont="1" applyAlignment="1">
      <alignment horizontal="left" wrapText="1"/>
    </xf>
    <xf numFmtId="0" fontId="2" fillId="0" borderId="0" xfId="0" applyFont="1" applyAlignment="1"/>
    <xf numFmtId="0" fontId="12" fillId="0" borderId="0" xfId="1" applyFont="1" applyAlignment="1">
      <alignment horizontal="left"/>
    </xf>
    <xf numFmtId="0" fontId="3" fillId="0" borderId="0" xfId="1" applyBorder="1" applyAlignment="1">
      <alignment wrapText="1"/>
    </xf>
    <xf numFmtId="0" fontId="3" fillId="0" borderId="0" xfId="1" applyFont="1" applyBorder="1"/>
    <xf numFmtId="3" fontId="0" fillId="0" borderId="0" xfId="0" applyNumberFormat="1"/>
    <xf numFmtId="0" fontId="10" fillId="4" borderId="1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9" fillId="0" borderId="1" xfId="0" applyFont="1" applyBorder="1"/>
    <xf numFmtId="0" fontId="10" fillId="0" borderId="1" xfId="1" applyFont="1" applyBorder="1" applyAlignment="1">
      <alignment wrapText="1"/>
    </xf>
    <xf numFmtId="3" fontId="6" fillId="0" borderId="1" xfId="1" applyNumberFormat="1" applyFont="1" applyBorder="1" applyAlignment="1">
      <alignment horizontal="right"/>
    </xf>
    <xf numFmtId="0" fontId="0" fillId="0" borderId="0" xfId="0" applyAlignment="1"/>
    <xf numFmtId="0" fontId="3" fillId="0" borderId="0" xfId="1" applyBorder="1" applyAlignment="1">
      <alignment horizontal="center"/>
    </xf>
    <xf numFmtId="0" fontId="3" fillId="0" borderId="0" xfId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4" borderId="1" xfId="1" applyFont="1" applyFill="1" applyBorder="1"/>
    <xf numFmtId="0" fontId="9" fillId="0" borderId="1" xfId="0" applyFont="1" applyBorder="1" applyAlignment="1"/>
    <xf numFmtId="0" fontId="16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right"/>
    </xf>
    <xf numFmtId="49" fontId="6" fillId="0" borderId="1" xfId="1" applyNumberFormat="1" applyFont="1" applyBorder="1" applyAlignment="1">
      <alignment horizontal="center"/>
    </xf>
    <xf numFmtId="0" fontId="10" fillId="0" borderId="1" xfId="1" applyFont="1" applyBorder="1"/>
    <xf numFmtId="3" fontId="13" fillId="0" borderId="1" xfId="1" applyNumberFormat="1" applyFont="1" applyBorder="1" applyAlignment="1">
      <alignment horizontal="right"/>
    </xf>
    <xf numFmtId="3" fontId="6" fillId="4" borderId="1" xfId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10" fillId="2" borderId="1" xfId="1" applyFont="1" applyFill="1" applyBorder="1"/>
    <xf numFmtId="3" fontId="15" fillId="0" borderId="1" xfId="1" applyNumberFormat="1" applyFont="1" applyBorder="1" applyAlignment="1">
      <alignment horizontal="right"/>
    </xf>
    <xf numFmtId="0" fontId="10" fillId="2" borderId="1" xfId="1" applyFont="1" applyFill="1" applyBorder="1" applyAlignment="1">
      <alignment wrapText="1"/>
    </xf>
    <xf numFmtId="3" fontId="14" fillId="0" borderId="1" xfId="1" applyNumberFormat="1" applyFont="1" applyBorder="1" applyAlignment="1">
      <alignment horizontal="right"/>
    </xf>
    <xf numFmtId="3" fontId="11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6" fillId="4" borderId="1" xfId="1" applyFont="1" applyFill="1" applyBorder="1" applyAlignment="1">
      <alignment wrapText="1"/>
    </xf>
    <xf numFmtId="3" fontId="4" fillId="0" borderId="1" xfId="1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center" wrapText="1"/>
    </xf>
    <xf numFmtId="3" fontId="11" fillId="3" borderId="1" xfId="0" applyNumberFormat="1" applyFont="1" applyFill="1" applyBorder="1" applyAlignment="1">
      <alignment horizontal="right" wrapText="1"/>
    </xf>
    <xf numFmtId="0" fontId="16" fillId="2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3" fontId="4" fillId="4" borderId="1" xfId="1" applyNumberFormat="1" applyFont="1" applyFill="1" applyBorder="1" applyAlignment="1">
      <alignment horizontal="right"/>
    </xf>
    <xf numFmtId="0" fontId="15" fillId="3" borderId="1" xfId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3" fontId="15" fillId="3" borderId="1" xfId="1" applyNumberFormat="1" applyFont="1" applyFill="1" applyBorder="1" applyAlignment="1">
      <alignment horizontal="right"/>
    </xf>
    <xf numFmtId="3" fontId="19" fillId="3" borderId="1" xfId="0" applyNumberFormat="1" applyFont="1" applyFill="1" applyBorder="1" applyAlignment="1">
      <alignment horizontal="right" wrapText="1"/>
    </xf>
    <xf numFmtId="0" fontId="19" fillId="5" borderId="1" xfId="0" applyFont="1" applyFill="1" applyBorder="1" applyAlignment="1">
      <alignment horizontal="center" wrapText="1"/>
    </xf>
    <xf numFmtId="49" fontId="20" fillId="5" borderId="1" xfId="1" applyNumberFormat="1" applyFont="1" applyFill="1" applyBorder="1" applyAlignment="1">
      <alignment horizontal="center"/>
    </xf>
    <xf numFmtId="3" fontId="19" fillId="5" borderId="1" xfId="0" applyNumberFormat="1" applyFont="1" applyFill="1" applyBorder="1" applyAlignment="1">
      <alignment horizontal="right" wrapText="1"/>
    </xf>
    <xf numFmtId="3" fontId="15" fillId="5" borderId="1" xfId="1" applyNumberFormat="1" applyFont="1" applyFill="1" applyBorder="1" applyAlignment="1">
      <alignment horizontal="right"/>
    </xf>
    <xf numFmtId="49" fontId="19" fillId="5" borderId="1" xfId="1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7" fillId="4" borderId="0" xfId="1" applyFont="1" applyFill="1" applyAlignment="1">
      <alignment wrapText="1"/>
    </xf>
    <xf numFmtId="0" fontId="3" fillId="4" borderId="0" xfId="1" applyFill="1"/>
    <xf numFmtId="0" fontId="0" fillId="4" borderId="0" xfId="0" applyFill="1"/>
    <xf numFmtId="3" fontId="5" fillId="4" borderId="1" xfId="1" applyNumberFormat="1" applyFont="1" applyFill="1" applyBorder="1" applyAlignment="1">
      <alignment horizontal="right"/>
    </xf>
    <xf numFmtId="49" fontId="9" fillId="0" borderId="1" xfId="1" applyNumberFormat="1" applyFont="1" applyFill="1" applyBorder="1" applyAlignment="1">
      <alignment horizontal="center"/>
    </xf>
    <xf numFmtId="0" fontId="9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justify"/>
    </xf>
    <xf numFmtId="3" fontId="8" fillId="0" borderId="0" xfId="1" applyNumberFormat="1" applyFont="1" applyBorder="1"/>
    <xf numFmtId="0" fontId="18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0" fillId="2" borderId="2" xfId="1" applyFont="1" applyFill="1" applyBorder="1" applyAlignment="1">
      <alignment wrapText="1"/>
    </xf>
    <xf numFmtId="0" fontId="18" fillId="0" borderId="1" xfId="0" applyFont="1" applyFill="1" applyBorder="1"/>
    <xf numFmtId="49" fontId="18" fillId="0" borderId="1" xfId="1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left" wrapText="1"/>
    </xf>
    <xf numFmtId="0" fontId="21" fillId="0" borderId="0" xfId="0" applyFont="1" applyAlignment="1">
      <alignment horizontal="right"/>
    </xf>
    <xf numFmtId="0" fontId="23" fillId="0" borderId="1" xfId="0" applyFont="1" applyBorder="1"/>
    <xf numFmtId="0" fontId="23" fillId="4" borderId="1" xfId="0" applyFont="1" applyFill="1" applyBorder="1"/>
    <xf numFmtId="3" fontId="5" fillId="0" borderId="1" xfId="1" applyNumberFormat="1" applyFont="1" applyFill="1" applyBorder="1" applyAlignment="1">
      <alignment horizontal="right"/>
    </xf>
    <xf numFmtId="3" fontId="24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 wrapText="1"/>
    </xf>
    <xf numFmtId="0" fontId="10" fillId="0" borderId="1" xfId="1" applyFont="1" applyFill="1" applyBorder="1" applyAlignment="1">
      <alignment wrapText="1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3" fontId="3" fillId="0" borderId="0" xfId="1" applyNumberFormat="1"/>
    <xf numFmtId="0" fontId="13" fillId="2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wrapText="1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vertical="top"/>
    </xf>
    <xf numFmtId="0" fontId="16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6" fillId="2" borderId="3" xfId="1" applyFont="1" applyFill="1" applyBorder="1" applyAlignment="1">
      <alignment horizontal="center" wrapText="1"/>
    </xf>
    <xf numFmtId="0" fontId="16" fillId="2" borderId="4" xfId="1" applyFont="1" applyFill="1" applyBorder="1" applyAlignment="1">
      <alignment horizontal="center" wrapText="1"/>
    </xf>
    <xf numFmtId="0" fontId="16" fillId="2" borderId="2" xfId="1" applyFont="1" applyFill="1" applyBorder="1" applyAlignment="1">
      <alignment horizontal="center" wrapText="1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topLeftCell="A112" workbookViewId="0">
      <selection activeCell="I53" sqref="I53"/>
    </sheetView>
  </sheetViews>
  <sheetFormatPr defaultRowHeight="14.4" x14ac:dyDescent="0.3"/>
  <cols>
    <col min="1" max="1" width="9" customWidth="1"/>
    <col min="2" max="2" width="58.6640625" customWidth="1"/>
    <col min="3" max="3" width="9.44140625" style="15" customWidth="1"/>
    <col min="4" max="4" width="13.5546875" customWidth="1"/>
  </cols>
  <sheetData>
    <row r="1" spans="1:14" x14ac:dyDescent="0.3">
      <c r="A1" s="93" t="s">
        <v>80</v>
      </c>
      <c r="B1" s="93"/>
      <c r="C1" s="94" t="s">
        <v>5</v>
      </c>
      <c r="D1" s="94"/>
    </row>
    <row r="2" spans="1:14" x14ac:dyDescent="0.3">
      <c r="C2" s="94" t="s">
        <v>193</v>
      </c>
      <c r="D2" s="94"/>
    </row>
    <row r="3" spans="1:14" x14ac:dyDescent="0.3">
      <c r="C3" s="95" t="s">
        <v>194</v>
      </c>
      <c r="D3" s="95"/>
    </row>
    <row r="4" spans="1:14" x14ac:dyDescent="0.3">
      <c r="B4" s="19"/>
      <c r="D4" s="15"/>
    </row>
    <row r="5" spans="1:14" x14ac:dyDescent="0.3">
      <c r="A5" s="62"/>
      <c r="B5" s="62"/>
      <c r="C5" s="63"/>
      <c r="D5" s="63"/>
    </row>
    <row r="6" spans="1:14" ht="18" x14ac:dyDescent="0.35">
      <c r="A6" s="91" t="s">
        <v>82</v>
      </c>
      <c r="B6" s="91"/>
      <c r="C6" s="91"/>
      <c r="D6" s="91"/>
      <c r="E6" s="9"/>
      <c r="F6" s="9"/>
    </row>
    <row r="7" spans="1:14" s="66" customFormat="1" ht="37.200000000000003" customHeight="1" x14ac:dyDescent="0.35">
      <c r="A7" s="92" t="s">
        <v>92</v>
      </c>
      <c r="B7" s="92"/>
      <c r="C7" s="92"/>
      <c r="D7" s="92"/>
      <c r="E7" s="64"/>
      <c r="F7" s="64"/>
      <c r="G7" s="64"/>
      <c r="H7" s="65"/>
      <c r="I7" s="65"/>
      <c r="J7" s="65"/>
      <c r="K7" s="65"/>
      <c r="L7" s="65"/>
      <c r="M7" s="65"/>
      <c r="N7" s="65"/>
    </row>
    <row r="8" spans="1:14" ht="18" x14ac:dyDescent="0.35">
      <c r="A8" s="62"/>
      <c r="B8" s="62"/>
      <c r="C8" s="63"/>
      <c r="D8" s="63"/>
      <c r="E8" s="8"/>
      <c r="F8" s="8"/>
      <c r="G8" s="8"/>
      <c r="H8" s="1"/>
      <c r="I8" s="1"/>
      <c r="J8" s="1"/>
      <c r="K8" s="1"/>
      <c r="L8" s="1"/>
      <c r="M8" s="1"/>
      <c r="N8" s="1"/>
    </row>
    <row r="9" spans="1:14" ht="15.15" customHeight="1" x14ac:dyDescent="0.35">
      <c r="C9" s="109" t="s">
        <v>140</v>
      </c>
      <c r="D9" s="109"/>
      <c r="E9" s="8"/>
      <c r="F9" s="8"/>
      <c r="G9" s="8"/>
      <c r="H9" s="1"/>
      <c r="I9" s="1"/>
      <c r="J9" s="1"/>
      <c r="K9" s="1"/>
      <c r="L9" s="1"/>
      <c r="M9" s="1"/>
      <c r="N9" s="1"/>
    </row>
    <row r="10" spans="1:14" x14ac:dyDescent="0.3">
      <c r="B10" s="19"/>
      <c r="C10" s="110" t="s">
        <v>192</v>
      </c>
      <c r="D10" s="110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D11" s="80" t="s">
        <v>0</v>
      </c>
      <c r="E11" s="2"/>
      <c r="F11" s="2"/>
      <c r="G11" s="1"/>
      <c r="H11" s="1"/>
      <c r="I11" s="1"/>
      <c r="J11" s="1"/>
      <c r="K11" s="1"/>
      <c r="L11" s="1"/>
      <c r="M11" s="1"/>
      <c r="N11" s="3"/>
    </row>
    <row r="12" spans="1:14" ht="31.95" customHeight="1" x14ac:dyDescent="0.3">
      <c r="A12" s="27" t="s">
        <v>33</v>
      </c>
      <c r="B12" s="28" t="s">
        <v>83</v>
      </c>
      <c r="C12" s="29" t="s">
        <v>78</v>
      </c>
      <c r="D12" s="29" t="s">
        <v>1</v>
      </c>
      <c r="E12" s="4"/>
      <c r="F12" s="2"/>
      <c r="G12" s="1"/>
      <c r="H12" s="1"/>
      <c r="I12" s="1"/>
      <c r="J12" s="1"/>
      <c r="K12" s="1"/>
      <c r="L12" s="1"/>
      <c r="M12" s="1"/>
      <c r="N12" s="3"/>
    </row>
    <row r="13" spans="1:14" ht="25.95" customHeight="1" x14ac:dyDescent="0.3">
      <c r="A13" s="111" t="s">
        <v>158</v>
      </c>
      <c r="B13" s="111"/>
      <c r="C13" s="30"/>
      <c r="D13" s="31">
        <f>D14+D43+D52+D80+D91+D102</f>
        <v>36660</v>
      </c>
      <c r="E13" s="72"/>
      <c r="F13" s="2"/>
      <c r="G13" s="90"/>
      <c r="H13" s="1"/>
      <c r="I13" s="1"/>
      <c r="J13" s="1"/>
      <c r="K13" s="1"/>
      <c r="L13" s="1"/>
      <c r="M13" s="1"/>
      <c r="N13" s="3"/>
    </row>
    <row r="14" spans="1:14" ht="24" customHeight="1" x14ac:dyDescent="0.3">
      <c r="A14" s="54">
        <v>51.02</v>
      </c>
      <c r="B14" s="53" t="s">
        <v>91</v>
      </c>
      <c r="C14" s="32"/>
      <c r="D14" s="55">
        <f>D15+D22</f>
        <v>17876</v>
      </c>
      <c r="E14" s="4"/>
      <c r="F14" s="2"/>
      <c r="G14" s="1"/>
      <c r="H14" s="1"/>
      <c r="I14" s="1"/>
      <c r="J14" s="1"/>
      <c r="K14" s="1"/>
      <c r="L14" s="1"/>
      <c r="M14" s="1"/>
      <c r="N14" s="1"/>
    </row>
    <row r="15" spans="1:14" ht="21.6" customHeight="1" x14ac:dyDescent="0.3">
      <c r="A15" s="104" t="s">
        <v>84</v>
      </c>
      <c r="B15" s="105"/>
      <c r="C15" s="106"/>
      <c r="D15" s="33">
        <f>SUM(D16:D21)</f>
        <v>8283</v>
      </c>
      <c r="E15" s="4"/>
      <c r="F15" s="2"/>
      <c r="G15" s="1"/>
      <c r="H15" s="1"/>
      <c r="I15" s="1"/>
      <c r="J15" s="1"/>
      <c r="K15" s="1"/>
      <c r="L15" s="1"/>
      <c r="M15" s="1"/>
      <c r="N15" s="1"/>
    </row>
    <row r="16" spans="1:14" ht="27.6" customHeight="1" x14ac:dyDescent="0.3">
      <c r="A16" s="115" t="s">
        <v>8</v>
      </c>
      <c r="B16" s="17" t="s">
        <v>26</v>
      </c>
      <c r="C16" s="68">
        <v>41433</v>
      </c>
      <c r="D16" s="18">
        <v>4952</v>
      </c>
      <c r="E16" s="5"/>
      <c r="F16" s="11"/>
      <c r="G16" s="1"/>
      <c r="H16" s="1"/>
      <c r="I16" s="1"/>
      <c r="J16" s="1"/>
      <c r="K16" s="1"/>
      <c r="L16" s="1"/>
      <c r="M16" s="1"/>
      <c r="N16" s="1"/>
    </row>
    <row r="17" spans="1:14" ht="19.2" customHeight="1" x14ac:dyDescent="0.3">
      <c r="A17" s="116"/>
      <c r="B17" s="35" t="s">
        <v>6</v>
      </c>
      <c r="C17" s="68">
        <v>41434</v>
      </c>
      <c r="D17" s="18">
        <f>33+162</f>
        <v>195</v>
      </c>
      <c r="E17" s="5"/>
      <c r="F17" s="2"/>
      <c r="G17" s="1"/>
      <c r="H17" s="1"/>
      <c r="I17" s="1"/>
      <c r="J17" s="1"/>
      <c r="K17" s="1"/>
      <c r="L17" s="1"/>
      <c r="M17" s="1"/>
      <c r="N17" s="1"/>
    </row>
    <row r="18" spans="1:14" ht="30" customHeight="1" x14ac:dyDescent="0.3">
      <c r="A18" s="116"/>
      <c r="B18" s="17" t="s">
        <v>23</v>
      </c>
      <c r="C18" s="68">
        <v>41435</v>
      </c>
      <c r="D18" s="18">
        <f>135+768</f>
        <v>903</v>
      </c>
      <c r="E18" s="5"/>
      <c r="F18" s="2"/>
      <c r="G18" s="1"/>
      <c r="H18" s="1"/>
      <c r="I18" s="1"/>
      <c r="J18" s="1"/>
      <c r="K18" s="1"/>
      <c r="L18" s="1"/>
      <c r="M18" s="1"/>
      <c r="N18" s="1"/>
    </row>
    <row r="19" spans="1:14" ht="40.950000000000003" customHeight="1" x14ac:dyDescent="0.3">
      <c r="A19" s="116"/>
      <c r="B19" s="17" t="s">
        <v>24</v>
      </c>
      <c r="C19" s="68">
        <v>41436</v>
      </c>
      <c r="D19" s="18">
        <f>2949-1607</f>
        <v>1342</v>
      </c>
      <c r="E19" s="5"/>
      <c r="F19" s="2"/>
      <c r="G19" s="1"/>
      <c r="H19" s="1"/>
      <c r="I19" s="1"/>
      <c r="J19" s="1"/>
      <c r="K19" s="1"/>
      <c r="L19" s="1"/>
      <c r="M19" s="1"/>
      <c r="N19" s="1"/>
    </row>
    <row r="20" spans="1:14" ht="57" customHeight="1" x14ac:dyDescent="0.3">
      <c r="A20" s="116"/>
      <c r="B20" s="17" t="s">
        <v>139</v>
      </c>
      <c r="C20" s="68">
        <v>41483</v>
      </c>
      <c r="D20" s="18">
        <f>17+839</f>
        <v>856</v>
      </c>
      <c r="E20" s="5"/>
      <c r="F20" s="2"/>
      <c r="G20" s="1"/>
      <c r="H20" s="1"/>
      <c r="I20" s="1"/>
      <c r="J20" s="1"/>
      <c r="K20" s="1"/>
      <c r="L20" s="1"/>
      <c r="M20" s="1"/>
      <c r="N20" s="1"/>
    </row>
    <row r="21" spans="1:14" ht="19.2" customHeight="1" x14ac:dyDescent="0.3">
      <c r="A21" s="117"/>
      <c r="B21" s="17" t="s">
        <v>183</v>
      </c>
      <c r="C21" s="68"/>
      <c r="D21" s="18">
        <v>35</v>
      </c>
      <c r="E21" s="5"/>
      <c r="F21" s="2"/>
      <c r="G21" s="1"/>
      <c r="H21" s="1"/>
      <c r="I21" s="1"/>
      <c r="J21" s="1"/>
      <c r="K21" s="1"/>
      <c r="L21" s="1"/>
      <c r="M21" s="1"/>
      <c r="N21" s="1"/>
    </row>
    <row r="22" spans="1:14" ht="21.6" customHeight="1" x14ac:dyDescent="0.3">
      <c r="A22" s="104" t="s">
        <v>85</v>
      </c>
      <c r="B22" s="105"/>
      <c r="C22" s="106"/>
      <c r="D22" s="36">
        <f>SUM(D23:D42)</f>
        <v>9593</v>
      </c>
      <c r="E22" s="5"/>
      <c r="F22" s="2"/>
      <c r="G22" s="1"/>
      <c r="H22" s="1"/>
      <c r="I22" s="1"/>
      <c r="J22" s="1"/>
      <c r="K22" s="1"/>
      <c r="L22" s="1"/>
      <c r="M22" s="1"/>
      <c r="N22" s="1"/>
    </row>
    <row r="23" spans="1:14" ht="21.6" customHeight="1" x14ac:dyDescent="0.3">
      <c r="A23" s="107" t="s">
        <v>2</v>
      </c>
      <c r="B23" s="23" t="s">
        <v>121</v>
      </c>
      <c r="C23" s="34" t="s">
        <v>35</v>
      </c>
      <c r="D23" s="18">
        <v>30</v>
      </c>
      <c r="E23" s="5"/>
      <c r="F23" s="2"/>
      <c r="G23" s="1"/>
      <c r="H23" s="1"/>
      <c r="I23" s="1"/>
      <c r="J23" s="1"/>
      <c r="K23" s="1"/>
      <c r="L23" s="1"/>
      <c r="M23" s="1"/>
      <c r="N23" s="1"/>
    </row>
    <row r="24" spans="1:14" ht="25.95" customHeight="1" x14ac:dyDescent="0.3">
      <c r="A24" s="108"/>
      <c r="B24" s="23" t="s">
        <v>22</v>
      </c>
      <c r="C24" s="34">
        <v>41411</v>
      </c>
      <c r="D24" s="18">
        <v>652</v>
      </c>
      <c r="E24" s="5"/>
      <c r="F24" s="2"/>
      <c r="G24" s="1"/>
      <c r="H24" s="1"/>
      <c r="I24" s="1"/>
      <c r="J24" s="1"/>
      <c r="K24" s="1"/>
      <c r="L24" s="1"/>
      <c r="M24" s="1"/>
      <c r="N24" s="1"/>
    </row>
    <row r="25" spans="1:14" ht="32.25" customHeight="1" x14ac:dyDescent="0.3">
      <c r="A25" s="108"/>
      <c r="B25" s="17" t="s">
        <v>31</v>
      </c>
      <c r="C25" s="34">
        <v>41413</v>
      </c>
      <c r="D25" s="18">
        <v>120</v>
      </c>
      <c r="E25" s="5"/>
      <c r="F25" s="2"/>
      <c r="G25" s="1"/>
      <c r="H25" s="1"/>
      <c r="I25" s="1"/>
      <c r="J25" s="1"/>
      <c r="K25" s="1"/>
      <c r="L25" s="1"/>
      <c r="M25" s="1"/>
      <c r="N25" s="1"/>
    </row>
    <row r="26" spans="1:14" ht="23.25" customHeight="1" x14ac:dyDescent="0.3">
      <c r="A26" s="108"/>
      <c r="B26" s="17" t="s">
        <v>119</v>
      </c>
      <c r="C26" s="68" t="s">
        <v>181</v>
      </c>
      <c r="D26" s="18">
        <v>138</v>
      </c>
      <c r="E26" s="5"/>
      <c r="F26" s="2"/>
      <c r="G26" s="1"/>
      <c r="H26" s="1"/>
      <c r="I26" s="1"/>
      <c r="J26" s="1"/>
      <c r="K26" s="1"/>
      <c r="L26" s="1"/>
      <c r="M26" s="1"/>
      <c r="N26" s="1"/>
    </row>
    <row r="27" spans="1:14" ht="28.5" customHeight="1" x14ac:dyDescent="0.3">
      <c r="A27" s="108"/>
      <c r="B27" s="17" t="s">
        <v>34</v>
      </c>
      <c r="C27" s="68">
        <v>41416</v>
      </c>
      <c r="D27" s="37">
        <v>159</v>
      </c>
      <c r="E27" s="5"/>
      <c r="F27" s="2"/>
      <c r="G27" s="1"/>
      <c r="H27" s="1"/>
      <c r="I27" s="1"/>
      <c r="J27" s="1"/>
      <c r="K27" s="1"/>
      <c r="L27" s="1"/>
      <c r="M27" s="1"/>
      <c r="N27" s="1"/>
    </row>
    <row r="28" spans="1:14" ht="28.5" customHeight="1" x14ac:dyDescent="0.3">
      <c r="A28" s="108"/>
      <c r="B28" s="17" t="s">
        <v>32</v>
      </c>
      <c r="C28" s="68">
        <v>41481</v>
      </c>
      <c r="D28" s="18">
        <v>691</v>
      </c>
      <c r="E28" s="5"/>
      <c r="F28" s="2"/>
      <c r="G28" s="1"/>
      <c r="H28" s="1"/>
      <c r="I28" s="1"/>
      <c r="J28" s="1"/>
      <c r="K28" s="1"/>
      <c r="L28" s="1"/>
      <c r="M28" s="1"/>
      <c r="N28" s="1"/>
    </row>
    <row r="29" spans="1:14" ht="24" customHeight="1" x14ac:dyDescent="0.3">
      <c r="A29" s="108"/>
      <c r="B29" s="17" t="s">
        <v>123</v>
      </c>
      <c r="C29" s="68" t="s">
        <v>36</v>
      </c>
      <c r="D29" s="37">
        <f>1188</f>
        <v>1188</v>
      </c>
      <c r="E29" s="5"/>
      <c r="F29" s="2"/>
      <c r="G29" s="1"/>
      <c r="H29" s="1"/>
      <c r="I29" s="1"/>
      <c r="J29" s="1"/>
      <c r="K29" s="1"/>
      <c r="L29" s="1"/>
      <c r="M29" s="1"/>
      <c r="N29" s="1"/>
    </row>
    <row r="30" spans="1:14" ht="28.95" customHeight="1" x14ac:dyDescent="0.3">
      <c r="A30" s="108"/>
      <c r="B30" s="17" t="s">
        <v>124</v>
      </c>
      <c r="C30" s="68" t="s">
        <v>37</v>
      </c>
      <c r="D30" s="37">
        <v>933</v>
      </c>
      <c r="E30" s="5"/>
      <c r="F30" s="2"/>
      <c r="G30" s="1"/>
      <c r="H30" s="1"/>
      <c r="I30" s="1"/>
      <c r="J30" s="1"/>
      <c r="K30" s="1"/>
      <c r="L30" s="1"/>
      <c r="M30" s="1"/>
      <c r="N30" s="1"/>
    </row>
    <row r="31" spans="1:14" ht="40.200000000000003" customHeight="1" x14ac:dyDescent="0.3">
      <c r="A31" s="108"/>
      <c r="B31" s="73" t="s">
        <v>122</v>
      </c>
      <c r="C31" s="68" t="s">
        <v>136</v>
      </c>
      <c r="D31" s="67">
        <v>100</v>
      </c>
      <c r="E31" s="5"/>
      <c r="F31" s="2"/>
      <c r="G31" s="1"/>
      <c r="H31" s="1"/>
      <c r="I31" s="1"/>
      <c r="J31" s="1"/>
      <c r="K31" s="1"/>
      <c r="L31" s="1"/>
      <c r="M31" s="1"/>
      <c r="N31" s="1"/>
    </row>
    <row r="32" spans="1:14" ht="30.75" customHeight="1" x14ac:dyDescent="0.3">
      <c r="A32" s="108"/>
      <c r="B32" s="17" t="s">
        <v>125</v>
      </c>
      <c r="C32" s="68" t="s">
        <v>38</v>
      </c>
      <c r="D32" s="18">
        <v>437</v>
      </c>
      <c r="E32" s="5"/>
      <c r="F32" s="2"/>
      <c r="G32" s="1"/>
      <c r="H32" s="1"/>
      <c r="I32" s="1"/>
      <c r="J32" s="1"/>
      <c r="K32" s="1"/>
      <c r="L32" s="1"/>
      <c r="M32" s="1"/>
      <c r="N32" s="1"/>
    </row>
    <row r="33" spans="1:14" ht="32.4" customHeight="1" x14ac:dyDescent="0.3">
      <c r="A33" s="108"/>
      <c r="B33" s="74" t="s">
        <v>120</v>
      </c>
      <c r="C33" s="68" t="s">
        <v>39</v>
      </c>
      <c r="D33" s="18">
        <v>3706</v>
      </c>
      <c r="E33" s="5"/>
      <c r="F33" s="2"/>
      <c r="G33" s="1"/>
      <c r="H33" s="1"/>
      <c r="I33" s="1"/>
      <c r="J33" s="1"/>
      <c r="K33" s="1"/>
      <c r="L33" s="1"/>
      <c r="M33" s="1"/>
      <c r="N33" s="1"/>
    </row>
    <row r="34" spans="1:14" ht="30" customHeight="1" x14ac:dyDescent="0.3">
      <c r="A34" s="108"/>
      <c r="B34" s="74" t="s">
        <v>126</v>
      </c>
      <c r="C34" s="68" t="s">
        <v>182</v>
      </c>
      <c r="D34" s="18">
        <f>353</f>
        <v>353</v>
      </c>
      <c r="E34" s="5"/>
      <c r="F34" s="2"/>
      <c r="G34" s="1"/>
      <c r="H34" s="1"/>
      <c r="I34" s="1"/>
      <c r="J34" s="1"/>
      <c r="K34" s="1"/>
      <c r="L34" s="1"/>
      <c r="M34" s="1"/>
      <c r="N34" s="1"/>
    </row>
    <row r="35" spans="1:14" ht="33.75" customHeight="1" x14ac:dyDescent="0.3">
      <c r="A35" s="108"/>
      <c r="B35" s="74" t="s">
        <v>127</v>
      </c>
      <c r="C35" s="68" t="s">
        <v>129</v>
      </c>
      <c r="D35" s="18">
        <f>430-5</f>
        <v>425</v>
      </c>
      <c r="E35" s="5"/>
      <c r="F35" s="2"/>
      <c r="G35" s="1"/>
      <c r="H35" s="1"/>
      <c r="I35" s="1"/>
      <c r="J35" s="1"/>
      <c r="K35" s="1"/>
      <c r="L35" s="1"/>
      <c r="M35" s="1"/>
      <c r="N35" s="1"/>
    </row>
    <row r="36" spans="1:14" ht="45.75" customHeight="1" x14ac:dyDescent="0.3">
      <c r="A36" s="108"/>
      <c r="B36" s="75" t="s">
        <v>128</v>
      </c>
      <c r="C36" s="68" t="s">
        <v>130</v>
      </c>
      <c r="D36" s="18">
        <v>201</v>
      </c>
      <c r="E36" s="5"/>
      <c r="F36" s="2"/>
      <c r="G36" s="1"/>
      <c r="H36" s="1"/>
      <c r="I36" s="1"/>
      <c r="J36" s="1"/>
      <c r="K36" s="1"/>
      <c r="L36" s="1"/>
      <c r="M36" s="1"/>
      <c r="N36" s="1"/>
    </row>
    <row r="37" spans="1:14" ht="24.6" customHeight="1" x14ac:dyDescent="0.3">
      <c r="A37" s="108"/>
      <c r="B37" s="17" t="s">
        <v>29</v>
      </c>
      <c r="C37" s="68" t="s">
        <v>40</v>
      </c>
      <c r="D37" s="18">
        <v>93</v>
      </c>
      <c r="E37" s="5"/>
      <c r="F37" s="2"/>
      <c r="G37" s="1"/>
      <c r="H37" s="1"/>
      <c r="I37" s="1"/>
      <c r="J37" s="1"/>
      <c r="K37" s="1"/>
      <c r="L37" s="1"/>
      <c r="M37" s="1"/>
      <c r="N37" s="1"/>
    </row>
    <row r="38" spans="1:14" ht="33.6" customHeight="1" x14ac:dyDescent="0.3">
      <c r="A38" s="108"/>
      <c r="B38" s="17" t="s">
        <v>138</v>
      </c>
      <c r="C38" s="68" t="s">
        <v>162</v>
      </c>
      <c r="D38" s="18">
        <v>30</v>
      </c>
      <c r="E38" s="5"/>
      <c r="F38" s="2"/>
      <c r="G38" s="1"/>
      <c r="H38" s="1"/>
      <c r="I38" s="1"/>
      <c r="J38" s="1"/>
      <c r="K38" s="1"/>
      <c r="L38" s="1"/>
      <c r="M38" s="1"/>
      <c r="N38" s="1"/>
    </row>
    <row r="39" spans="1:14" ht="28.2" customHeight="1" x14ac:dyDescent="0.3">
      <c r="A39" s="108"/>
      <c r="B39" s="79" t="s">
        <v>137</v>
      </c>
      <c r="C39" s="68" t="s">
        <v>163</v>
      </c>
      <c r="D39" s="38">
        <v>147</v>
      </c>
      <c r="E39" s="4"/>
      <c r="F39" s="2"/>
      <c r="G39" s="1"/>
      <c r="H39" s="1"/>
      <c r="I39" s="1"/>
      <c r="J39" s="1"/>
      <c r="K39" s="1"/>
      <c r="L39" s="1"/>
      <c r="M39" s="1"/>
      <c r="N39" s="1"/>
    </row>
    <row r="40" spans="1:14" ht="28.2" customHeight="1" x14ac:dyDescent="0.3">
      <c r="A40" s="114"/>
      <c r="B40" s="79" t="s">
        <v>164</v>
      </c>
      <c r="C40" s="68" t="s">
        <v>165</v>
      </c>
      <c r="D40" s="38">
        <v>160</v>
      </c>
      <c r="E40" s="4"/>
      <c r="F40" s="2"/>
      <c r="G40" s="1"/>
      <c r="H40" s="1"/>
      <c r="I40" s="1"/>
      <c r="J40" s="1"/>
      <c r="K40" s="1"/>
      <c r="L40" s="1"/>
      <c r="M40" s="1"/>
      <c r="N40" s="1"/>
    </row>
    <row r="41" spans="1:14" ht="28.2" customHeight="1" x14ac:dyDescent="0.3">
      <c r="A41" s="88"/>
      <c r="B41" s="79" t="s">
        <v>187</v>
      </c>
      <c r="C41" s="68" t="s">
        <v>190</v>
      </c>
      <c r="D41" s="38">
        <v>25</v>
      </c>
      <c r="E41" s="4"/>
      <c r="F41" s="2"/>
      <c r="G41" s="1"/>
      <c r="H41" s="1"/>
      <c r="I41" s="1"/>
      <c r="J41" s="1"/>
      <c r="K41" s="1"/>
      <c r="L41" s="1"/>
      <c r="M41" s="1"/>
      <c r="N41" s="1"/>
    </row>
    <row r="42" spans="1:14" ht="28.2" customHeight="1" x14ac:dyDescent="0.3">
      <c r="A42" s="89"/>
      <c r="B42" s="79" t="s">
        <v>191</v>
      </c>
      <c r="C42" s="68"/>
      <c r="D42" s="38">
        <v>5</v>
      </c>
      <c r="E42" s="4"/>
      <c r="F42" s="2"/>
      <c r="G42" s="1"/>
      <c r="H42" s="1"/>
      <c r="I42" s="1"/>
      <c r="J42" s="1"/>
      <c r="K42" s="1"/>
      <c r="L42" s="1"/>
      <c r="M42" s="1"/>
      <c r="N42" s="1"/>
    </row>
    <row r="43" spans="1:14" ht="22.95" customHeight="1" x14ac:dyDescent="0.3">
      <c r="A43" s="57">
        <v>65.02</v>
      </c>
      <c r="B43" s="57" t="s">
        <v>9</v>
      </c>
      <c r="C43" s="58"/>
      <c r="D43" s="59">
        <f>D44+D46+D48</f>
        <v>222</v>
      </c>
      <c r="E43" s="4"/>
      <c r="F43" s="2"/>
    </row>
    <row r="44" spans="1:14" ht="15.6" hidden="1" x14ac:dyDescent="0.3">
      <c r="A44" s="16"/>
      <c r="B44" s="39" t="s">
        <v>10</v>
      </c>
      <c r="C44" s="34"/>
      <c r="D44" s="38">
        <f>D45</f>
        <v>0</v>
      </c>
      <c r="E44" s="4"/>
      <c r="F44" s="2"/>
    </row>
    <row r="45" spans="1:14" ht="15.6" hidden="1" x14ac:dyDescent="0.3">
      <c r="A45" s="16" t="s">
        <v>11</v>
      </c>
      <c r="B45" s="39" t="s">
        <v>7</v>
      </c>
      <c r="C45" s="34"/>
      <c r="D45" s="38">
        <v>0</v>
      </c>
      <c r="E45" s="4"/>
      <c r="F45" s="2"/>
    </row>
    <row r="46" spans="1:14" ht="21.6" customHeight="1" x14ac:dyDescent="0.3">
      <c r="A46" s="98" t="s">
        <v>3</v>
      </c>
      <c r="B46" s="112" t="s">
        <v>81</v>
      </c>
      <c r="C46" s="113"/>
      <c r="D46" s="40">
        <f>D47</f>
        <v>193</v>
      </c>
      <c r="E46" s="4"/>
      <c r="F46" s="2"/>
    </row>
    <row r="47" spans="1:14" ht="28.95" customHeight="1" x14ac:dyDescent="0.3">
      <c r="A47" s="98"/>
      <c r="B47" s="41" t="s">
        <v>41</v>
      </c>
      <c r="C47" s="34"/>
      <c r="D47" s="38">
        <v>193</v>
      </c>
      <c r="E47" s="4"/>
      <c r="F47" s="2"/>
    </row>
    <row r="48" spans="1:14" ht="24" customHeight="1" x14ac:dyDescent="0.3">
      <c r="A48" s="98" t="s">
        <v>11</v>
      </c>
      <c r="B48" s="112" t="s">
        <v>86</v>
      </c>
      <c r="C48" s="113"/>
      <c r="D48" s="40">
        <f>SUM(D49:D51)</f>
        <v>29</v>
      </c>
      <c r="E48" s="4"/>
      <c r="F48" s="2"/>
    </row>
    <row r="49" spans="1:6" ht="19.2" hidden="1" customHeight="1" x14ac:dyDescent="0.3">
      <c r="A49" s="98"/>
      <c r="B49" s="41"/>
      <c r="C49" s="34"/>
      <c r="D49" s="42">
        <v>0</v>
      </c>
      <c r="E49" s="4"/>
      <c r="F49" s="2"/>
    </row>
    <row r="50" spans="1:6" ht="19.95" customHeight="1" x14ac:dyDescent="0.3">
      <c r="A50" s="98"/>
      <c r="B50" s="41" t="s">
        <v>42</v>
      </c>
      <c r="C50" s="68" t="s">
        <v>166</v>
      </c>
      <c r="D50" s="42">
        <v>23</v>
      </c>
      <c r="E50" s="4"/>
      <c r="F50" s="2"/>
    </row>
    <row r="51" spans="1:6" ht="28.2" customHeight="1" x14ac:dyDescent="0.3">
      <c r="A51" s="98"/>
      <c r="B51" s="41" t="s">
        <v>168</v>
      </c>
      <c r="C51" s="68" t="s">
        <v>167</v>
      </c>
      <c r="D51" s="38">
        <v>6</v>
      </c>
      <c r="E51" s="4"/>
      <c r="F51" s="2"/>
    </row>
    <row r="52" spans="1:6" ht="21.15" customHeight="1" x14ac:dyDescent="0.3">
      <c r="A52" s="57">
        <v>66.02</v>
      </c>
      <c r="B52" s="57" t="s">
        <v>12</v>
      </c>
      <c r="C52" s="58"/>
      <c r="D52" s="59">
        <f>D53+D70+D74</f>
        <v>5008</v>
      </c>
      <c r="E52" s="4"/>
      <c r="F52" s="2"/>
    </row>
    <row r="53" spans="1:6" ht="21.15" customHeight="1" x14ac:dyDescent="0.3">
      <c r="A53" s="107" t="s">
        <v>58</v>
      </c>
      <c r="B53" s="101" t="s">
        <v>87</v>
      </c>
      <c r="C53" s="103"/>
      <c r="D53" s="43">
        <f>SUM(D54:D79)</f>
        <v>5008</v>
      </c>
      <c r="E53" s="4"/>
      <c r="F53" s="2"/>
    </row>
    <row r="54" spans="1:6" ht="18" customHeight="1" x14ac:dyDescent="0.3">
      <c r="A54" s="108"/>
      <c r="B54" s="41" t="s">
        <v>50</v>
      </c>
      <c r="C54" s="68" t="s">
        <v>52</v>
      </c>
      <c r="D54" s="85">
        <f>125+1000+78</f>
        <v>1203</v>
      </c>
      <c r="E54" s="4"/>
      <c r="F54" s="2"/>
    </row>
    <row r="55" spans="1:6" ht="18" customHeight="1" x14ac:dyDescent="0.3">
      <c r="A55" s="108"/>
      <c r="B55" s="41" t="s">
        <v>43</v>
      </c>
      <c r="C55" s="68" t="s">
        <v>51</v>
      </c>
      <c r="D55" s="44">
        <v>315</v>
      </c>
      <c r="E55" s="4"/>
      <c r="F55" s="2"/>
    </row>
    <row r="56" spans="1:6" ht="31.95" customHeight="1" x14ac:dyDescent="0.3">
      <c r="A56" s="108"/>
      <c r="B56" s="41" t="s">
        <v>53</v>
      </c>
      <c r="C56" s="68" t="s">
        <v>54</v>
      </c>
      <c r="D56" s="44">
        <v>376</v>
      </c>
      <c r="E56" s="4"/>
      <c r="F56" s="2"/>
    </row>
    <row r="57" spans="1:6" ht="29.7" customHeight="1" x14ac:dyDescent="0.3">
      <c r="A57" s="108"/>
      <c r="B57" s="41" t="s">
        <v>55</v>
      </c>
      <c r="C57" s="68" t="s">
        <v>56</v>
      </c>
      <c r="D57" s="44">
        <v>5</v>
      </c>
      <c r="E57" s="4"/>
      <c r="F57" s="2"/>
    </row>
    <row r="58" spans="1:6" ht="21.15" customHeight="1" x14ac:dyDescent="0.3">
      <c r="A58" s="108"/>
      <c r="B58" s="14" t="s">
        <v>44</v>
      </c>
      <c r="C58" s="68" t="s">
        <v>57</v>
      </c>
      <c r="D58" s="44">
        <v>1506</v>
      </c>
      <c r="E58" s="4"/>
      <c r="F58" s="2"/>
    </row>
    <row r="59" spans="1:6" ht="21.15" customHeight="1" x14ac:dyDescent="0.3">
      <c r="A59" s="108"/>
      <c r="B59" s="41" t="s">
        <v>45</v>
      </c>
      <c r="C59" s="68" t="s">
        <v>59</v>
      </c>
      <c r="D59" s="44">
        <v>549</v>
      </c>
      <c r="E59" s="4"/>
      <c r="F59" s="2"/>
    </row>
    <row r="60" spans="1:6" ht="21.15" customHeight="1" x14ac:dyDescent="0.3">
      <c r="A60" s="108"/>
      <c r="B60" s="41" t="s">
        <v>46</v>
      </c>
      <c r="C60" s="68" t="s">
        <v>60</v>
      </c>
      <c r="D60" s="44">
        <v>52</v>
      </c>
      <c r="E60" s="4"/>
      <c r="F60" s="2"/>
    </row>
    <row r="61" spans="1:6" ht="21.15" customHeight="1" x14ac:dyDescent="0.3">
      <c r="A61" s="108"/>
      <c r="B61" s="41" t="s">
        <v>186</v>
      </c>
      <c r="C61" s="68" t="s">
        <v>61</v>
      </c>
      <c r="D61" s="44">
        <f>90-53</f>
        <v>37</v>
      </c>
      <c r="E61" s="4"/>
      <c r="F61" s="2"/>
    </row>
    <row r="62" spans="1:6" ht="21.15" customHeight="1" x14ac:dyDescent="0.3">
      <c r="A62" s="108"/>
      <c r="B62" s="41" t="s">
        <v>47</v>
      </c>
      <c r="C62" s="68" t="s">
        <v>62</v>
      </c>
      <c r="D62" s="44">
        <f>222-37</f>
        <v>185</v>
      </c>
      <c r="E62" s="4"/>
      <c r="F62" s="2"/>
    </row>
    <row r="63" spans="1:6" ht="21.15" customHeight="1" x14ac:dyDescent="0.3">
      <c r="A63" s="108"/>
      <c r="B63" s="41" t="s">
        <v>48</v>
      </c>
      <c r="C63" s="68" t="s">
        <v>63</v>
      </c>
      <c r="D63" s="44">
        <v>23</v>
      </c>
      <c r="E63" s="4"/>
      <c r="F63" s="2"/>
    </row>
    <row r="64" spans="1:6" ht="21.15" customHeight="1" x14ac:dyDescent="0.3">
      <c r="A64" s="108"/>
      <c r="B64" s="41" t="s">
        <v>49</v>
      </c>
      <c r="C64" s="68" t="s">
        <v>64</v>
      </c>
      <c r="D64" s="44">
        <v>105</v>
      </c>
      <c r="E64" s="4"/>
      <c r="F64" s="2"/>
    </row>
    <row r="65" spans="1:7" ht="21.15" customHeight="1" x14ac:dyDescent="0.3">
      <c r="A65" s="108"/>
      <c r="B65" s="14" t="s">
        <v>93</v>
      </c>
      <c r="C65" s="68" t="s">
        <v>65</v>
      </c>
      <c r="D65" s="44">
        <v>317</v>
      </c>
      <c r="E65" s="4"/>
      <c r="F65" s="2"/>
    </row>
    <row r="66" spans="1:7" ht="21.15" customHeight="1" x14ac:dyDescent="0.3">
      <c r="A66" s="108"/>
      <c r="B66" s="14" t="s">
        <v>141</v>
      </c>
      <c r="C66" s="68" t="s">
        <v>170</v>
      </c>
      <c r="D66" s="44">
        <v>18</v>
      </c>
      <c r="E66" s="4"/>
      <c r="F66" s="2"/>
    </row>
    <row r="67" spans="1:7" ht="21.15" customHeight="1" x14ac:dyDescent="0.3">
      <c r="A67" s="108"/>
      <c r="B67" s="14" t="s">
        <v>159</v>
      </c>
      <c r="C67" s="68" t="s">
        <v>171</v>
      </c>
      <c r="D67" s="44">
        <v>45</v>
      </c>
      <c r="E67" s="4"/>
      <c r="F67" s="2"/>
    </row>
    <row r="68" spans="1:7" ht="21.15" customHeight="1" x14ac:dyDescent="0.3">
      <c r="A68" s="108"/>
      <c r="B68" s="41" t="s">
        <v>135</v>
      </c>
      <c r="C68" s="68" t="s">
        <v>169</v>
      </c>
      <c r="D68" s="44">
        <v>152</v>
      </c>
      <c r="E68" s="4"/>
      <c r="F68" s="2"/>
    </row>
    <row r="69" spans="1:7" ht="21.15" customHeight="1" x14ac:dyDescent="0.3">
      <c r="A69" s="108"/>
      <c r="B69" s="86" t="s">
        <v>184</v>
      </c>
      <c r="C69" s="68" t="s">
        <v>185</v>
      </c>
      <c r="D69" s="85">
        <v>30</v>
      </c>
      <c r="E69" s="4"/>
      <c r="F69" s="2"/>
    </row>
    <row r="70" spans="1:7" ht="15.6" hidden="1" customHeight="1" x14ac:dyDescent="0.3">
      <c r="A70" s="108"/>
      <c r="B70" s="45" t="s">
        <v>13</v>
      </c>
      <c r="C70" s="34"/>
      <c r="D70" s="46">
        <f>D71+D72+D73</f>
        <v>0</v>
      </c>
      <c r="E70" s="4"/>
      <c r="F70" s="2"/>
      <c r="G70" s="13"/>
    </row>
    <row r="71" spans="1:7" ht="15.6" hidden="1" customHeight="1" x14ac:dyDescent="0.3">
      <c r="A71" s="108"/>
      <c r="B71" s="14"/>
      <c r="C71" s="34"/>
      <c r="D71" s="38"/>
      <c r="E71" s="4"/>
      <c r="F71" s="2"/>
    </row>
    <row r="72" spans="1:7" ht="15.6" hidden="1" customHeight="1" x14ac:dyDescent="0.3">
      <c r="A72" s="108"/>
      <c r="B72" s="14"/>
      <c r="C72" s="34"/>
      <c r="D72" s="38"/>
      <c r="E72" s="4"/>
      <c r="F72" s="2"/>
    </row>
    <row r="73" spans="1:7" ht="15.6" hidden="1" customHeight="1" x14ac:dyDescent="0.3">
      <c r="A73" s="108"/>
      <c r="B73" s="14"/>
      <c r="C73" s="34"/>
      <c r="D73" s="38"/>
      <c r="E73" s="4"/>
      <c r="F73" s="2"/>
    </row>
    <row r="74" spans="1:7" ht="15.6" hidden="1" customHeight="1" x14ac:dyDescent="0.3">
      <c r="A74" s="108"/>
      <c r="B74" s="25" t="s">
        <v>14</v>
      </c>
      <c r="C74" s="34"/>
      <c r="D74" s="46">
        <f>D75</f>
        <v>0</v>
      </c>
      <c r="E74" s="4"/>
      <c r="F74" s="2"/>
    </row>
    <row r="75" spans="1:7" ht="15.6" hidden="1" customHeight="1" x14ac:dyDescent="0.3">
      <c r="A75" s="108"/>
      <c r="B75" s="41"/>
      <c r="C75" s="34"/>
      <c r="D75" s="38"/>
      <c r="E75" s="4"/>
      <c r="F75" s="2"/>
    </row>
    <row r="76" spans="1:7" ht="15.6" hidden="1" customHeight="1" x14ac:dyDescent="0.3">
      <c r="A76" s="108"/>
      <c r="B76" s="47" t="s">
        <v>15</v>
      </c>
      <c r="C76" s="34"/>
      <c r="D76" s="48"/>
      <c r="E76" s="4"/>
      <c r="F76" s="2"/>
    </row>
    <row r="77" spans="1:7" ht="15.6" hidden="1" customHeight="1" x14ac:dyDescent="0.3">
      <c r="A77" s="108"/>
      <c r="B77" s="41"/>
      <c r="C77" s="34"/>
      <c r="D77" s="38"/>
      <c r="E77" s="4"/>
      <c r="F77" s="2"/>
    </row>
    <row r="78" spans="1:7" ht="15.6" hidden="1" customHeight="1" x14ac:dyDescent="0.3">
      <c r="A78" s="108"/>
      <c r="B78" s="41"/>
      <c r="C78" s="34"/>
      <c r="D78" s="38"/>
      <c r="E78" s="4"/>
      <c r="F78" s="2"/>
    </row>
    <row r="79" spans="1:7" ht="15.6" customHeight="1" x14ac:dyDescent="0.3">
      <c r="A79" s="87"/>
      <c r="B79" s="41" t="s">
        <v>188</v>
      </c>
      <c r="C79" s="34"/>
      <c r="D79" s="38">
        <v>90</v>
      </c>
      <c r="E79" s="4"/>
      <c r="F79" s="2"/>
    </row>
    <row r="80" spans="1:7" ht="19.2" customHeight="1" x14ac:dyDescent="0.3">
      <c r="A80" s="57">
        <v>67.02</v>
      </c>
      <c r="B80" s="57" t="s">
        <v>68</v>
      </c>
      <c r="C80" s="58"/>
      <c r="D80" s="60">
        <f>D81</f>
        <v>1795</v>
      </c>
      <c r="E80" s="4"/>
      <c r="F80" s="2"/>
    </row>
    <row r="81" spans="1:8" ht="20.399999999999999" customHeight="1" x14ac:dyDescent="0.3">
      <c r="A81" s="81" t="s">
        <v>69</v>
      </c>
      <c r="B81" s="49" t="s">
        <v>67</v>
      </c>
      <c r="C81" s="34"/>
      <c r="D81" s="46">
        <f>D82+D85</f>
        <v>1795</v>
      </c>
      <c r="E81" s="4"/>
      <c r="F81" s="2"/>
    </row>
    <row r="82" spans="1:8" ht="22.35" customHeight="1" x14ac:dyDescent="0.3">
      <c r="A82" s="101" t="s">
        <v>88</v>
      </c>
      <c r="B82" s="102"/>
      <c r="C82" s="103"/>
      <c r="D82" s="46">
        <f>D83+D84</f>
        <v>436</v>
      </c>
      <c r="E82" s="4"/>
      <c r="F82" s="2"/>
    </row>
    <row r="83" spans="1:8" ht="24" customHeight="1" x14ac:dyDescent="0.3">
      <c r="A83" s="98" t="s">
        <v>69</v>
      </c>
      <c r="B83" s="41" t="s">
        <v>66</v>
      </c>
      <c r="C83" s="34"/>
      <c r="D83" s="38">
        <v>100</v>
      </c>
      <c r="E83" s="4"/>
      <c r="F83" s="2"/>
    </row>
    <row r="84" spans="1:8" ht="28.5" customHeight="1" x14ac:dyDescent="0.3">
      <c r="A84" s="98"/>
      <c r="B84" s="76" t="s">
        <v>131</v>
      </c>
      <c r="C84" s="34"/>
      <c r="D84" s="38">
        <f>6+330</f>
        <v>336</v>
      </c>
      <c r="E84" s="4"/>
      <c r="F84" s="2"/>
    </row>
    <row r="85" spans="1:8" ht="22.95" customHeight="1" x14ac:dyDescent="0.3">
      <c r="A85" s="104" t="s">
        <v>89</v>
      </c>
      <c r="B85" s="105"/>
      <c r="C85" s="106"/>
      <c r="D85" s="46">
        <f>SUM(D86:D90)</f>
        <v>1359</v>
      </c>
      <c r="E85" s="4"/>
      <c r="F85" s="2"/>
    </row>
    <row r="86" spans="1:8" ht="33.15" customHeight="1" x14ac:dyDescent="0.3">
      <c r="A86" s="98" t="s">
        <v>69</v>
      </c>
      <c r="B86" s="76" t="s">
        <v>131</v>
      </c>
      <c r="C86" s="68" t="s">
        <v>70</v>
      </c>
      <c r="D86" s="38">
        <f>1200+140</f>
        <v>1340</v>
      </c>
      <c r="E86" s="4"/>
      <c r="F86" s="2"/>
    </row>
    <row r="87" spans="1:8" ht="29.7" customHeight="1" x14ac:dyDescent="0.3">
      <c r="A87" s="98"/>
      <c r="B87" s="76" t="s">
        <v>132</v>
      </c>
      <c r="C87" s="68" t="s">
        <v>172</v>
      </c>
      <c r="D87" s="38">
        <f>60-60</f>
        <v>0</v>
      </c>
      <c r="E87" s="4"/>
      <c r="F87" s="2"/>
      <c r="H87" s="26"/>
    </row>
    <row r="88" spans="1:8" ht="21.6" customHeight="1" x14ac:dyDescent="0.3">
      <c r="A88" s="98"/>
      <c r="B88" s="76" t="s">
        <v>133</v>
      </c>
      <c r="C88" s="68" t="s">
        <v>72</v>
      </c>
      <c r="D88" s="38">
        <f>80-80</f>
        <v>0</v>
      </c>
      <c r="E88" s="4"/>
      <c r="F88" s="2"/>
    </row>
    <row r="89" spans="1:8" ht="21.6" customHeight="1" x14ac:dyDescent="0.3">
      <c r="A89" s="98"/>
      <c r="B89" s="76" t="s">
        <v>134</v>
      </c>
      <c r="C89" s="68" t="s">
        <v>71</v>
      </c>
      <c r="D89" s="38">
        <v>19</v>
      </c>
      <c r="E89" s="4"/>
      <c r="F89" s="2"/>
    </row>
    <row r="90" spans="1:8" ht="30.75" hidden="1" customHeight="1" x14ac:dyDescent="0.3">
      <c r="A90" s="98"/>
      <c r="B90" s="76"/>
      <c r="C90" s="34"/>
      <c r="D90" s="38"/>
      <c r="E90" s="4"/>
      <c r="F90" s="2"/>
    </row>
    <row r="91" spans="1:8" ht="18.600000000000001" customHeight="1" x14ac:dyDescent="0.3">
      <c r="A91" s="57">
        <v>68.02</v>
      </c>
      <c r="B91" s="57" t="s">
        <v>16</v>
      </c>
      <c r="C91" s="61"/>
      <c r="D91" s="59">
        <f>D92</f>
        <v>1173</v>
      </c>
      <c r="E91" s="4"/>
      <c r="F91" s="2"/>
    </row>
    <row r="92" spans="1:8" ht="24.6" customHeight="1" x14ac:dyDescent="0.3">
      <c r="A92" s="24"/>
      <c r="B92" s="101" t="s">
        <v>94</v>
      </c>
      <c r="C92" s="103"/>
      <c r="D92" s="46">
        <f>D93+D96</f>
        <v>1173</v>
      </c>
      <c r="E92" s="4"/>
      <c r="F92" s="2"/>
    </row>
    <row r="93" spans="1:8" ht="19.95" customHeight="1" x14ac:dyDescent="0.3">
      <c r="A93" s="101" t="s">
        <v>84</v>
      </c>
      <c r="B93" s="102"/>
      <c r="C93" s="103"/>
      <c r="D93" s="46">
        <f>D94+D95</f>
        <v>949</v>
      </c>
      <c r="E93" s="4"/>
      <c r="F93" s="2"/>
    </row>
    <row r="94" spans="1:8" ht="22.35" customHeight="1" x14ac:dyDescent="0.3">
      <c r="A94" s="98" t="s">
        <v>4</v>
      </c>
      <c r="B94" s="50" t="s">
        <v>27</v>
      </c>
      <c r="C94" s="68" t="s">
        <v>74</v>
      </c>
      <c r="D94" s="38">
        <v>161</v>
      </c>
      <c r="E94" s="4"/>
      <c r="F94" s="2"/>
    </row>
    <row r="95" spans="1:8" ht="21.15" customHeight="1" x14ac:dyDescent="0.3">
      <c r="A95" s="98"/>
      <c r="B95" s="50" t="s">
        <v>73</v>
      </c>
      <c r="C95" s="68" t="s">
        <v>173</v>
      </c>
      <c r="D95" s="38">
        <v>788</v>
      </c>
      <c r="E95" s="4"/>
      <c r="F95" s="2"/>
    </row>
    <row r="96" spans="1:8" ht="21.6" customHeight="1" x14ac:dyDescent="0.3">
      <c r="A96" s="104" t="s">
        <v>89</v>
      </c>
      <c r="B96" s="105"/>
      <c r="C96" s="106"/>
      <c r="D96" s="46">
        <f>SUM(D97:D101)</f>
        <v>224</v>
      </c>
      <c r="E96" s="4"/>
      <c r="F96" s="2"/>
    </row>
    <row r="97" spans="1:6" ht="19.95" customHeight="1" x14ac:dyDescent="0.3">
      <c r="A97" s="98" t="s">
        <v>76</v>
      </c>
      <c r="B97" s="41" t="s">
        <v>77</v>
      </c>
      <c r="C97" s="68">
        <v>46009</v>
      </c>
      <c r="D97" s="38">
        <v>68</v>
      </c>
      <c r="E97" s="4"/>
      <c r="F97" s="2"/>
    </row>
    <row r="98" spans="1:6" ht="20.399999999999999" customHeight="1" x14ac:dyDescent="0.3">
      <c r="A98" s="98"/>
      <c r="B98" s="41" t="s">
        <v>75</v>
      </c>
      <c r="C98" s="68" t="s">
        <v>174</v>
      </c>
      <c r="D98" s="38">
        <v>15</v>
      </c>
      <c r="E98" s="4"/>
      <c r="F98" s="2"/>
    </row>
    <row r="99" spans="1:6" ht="18.600000000000001" customHeight="1" x14ac:dyDescent="0.3">
      <c r="A99" s="98"/>
      <c r="B99" s="41" t="s">
        <v>95</v>
      </c>
      <c r="C99" s="68" t="s">
        <v>175</v>
      </c>
      <c r="D99" s="38">
        <v>5</v>
      </c>
      <c r="E99" s="4"/>
      <c r="F99" s="2"/>
    </row>
    <row r="100" spans="1:6" ht="18.600000000000001" customHeight="1" x14ac:dyDescent="0.3">
      <c r="A100" s="98"/>
      <c r="B100" s="41" t="s">
        <v>97</v>
      </c>
      <c r="C100" s="68" t="s">
        <v>176</v>
      </c>
      <c r="D100" s="38">
        <v>126</v>
      </c>
      <c r="E100" s="4"/>
      <c r="F100" s="2"/>
    </row>
    <row r="101" spans="1:6" ht="21.15" customHeight="1" x14ac:dyDescent="0.3">
      <c r="A101" s="98"/>
      <c r="B101" s="41" t="s">
        <v>96</v>
      </c>
      <c r="C101" s="68" t="s">
        <v>177</v>
      </c>
      <c r="D101" s="38">
        <v>10</v>
      </c>
      <c r="E101" s="12"/>
      <c r="F101" s="2"/>
    </row>
    <row r="102" spans="1:6" ht="18" customHeight="1" x14ac:dyDescent="0.3">
      <c r="A102" s="54">
        <v>84.02</v>
      </c>
      <c r="B102" s="54" t="s">
        <v>30</v>
      </c>
      <c r="C102" s="58"/>
      <c r="D102" s="56">
        <f>D103</f>
        <v>10586</v>
      </c>
      <c r="E102" s="4"/>
      <c r="F102" s="2"/>
    </row>
    <row r="103" spans="1:6" ht="23.4" customHeight="1" x14ac:dyDescent="0.3">
      <c r="A103" s="97" t="s">
        <v>17</v>
      </c>
      <c r="B103" s="97"/>
      <c r="C103" s="34"/>
      <c r="D103" s="40">
        <f>D104+D127</f>
        <v>10586</v>
      </c>
      <c r="E103" s="4"/>
      <c r="F103" s="2"/>
    </row>
    <row r="104" spans="1:6" ht="20.399999999999999" customHeight="1" x14ac:dyDescent="0.3">
      <c r="A104" s="104" t="s">
        <v>85</v>
      </c>
      <c r="B104" s="105"/>
      <c r="C104" s="106"/>
      <c r="D104" s="52">
        <f>SUM(D105:D126)</f>
        <v>7697</v>
      </c>
      <c r="E104" s="4"/>
      <c r="F104" s="2"/>
    </row>
    <row r="105" spans="1:6" ht="29.7" customHeight="1" x14ac:dyDescent="0.3">
      <c r="A105" s="82" t="s">
        <v>25</v>
      </c>
      <c r="B105" s="14" t="s">
        <v>160</v>
      </c>
      <c r="C105" s="68" t="s">
        <v>178</v>
      </c>
      <c r="D105" s="67">
        <v>100</v>
      </c>
      <c r="E105" s="4"/>
      <c r="F105" s="2"/>
    </row>
    <row r="106" spans="1:6" ht="28.2" x14ac:dyDescent="0.3">
      <c r="A106" s="69"/>
      <c r="B106" s="70" t="s">
        <v>116</v>
      </c>
      <c r="C106" s="68" t="s">
        <v>98</v>
      </c>
      <c r="D106" s="67">
        <f>300+1000+500+967</f>
        <v>2767</v>
      </c>
      <c r="E106" s="4"/>
      <c r="F106" s="2"/>
    </row>
    <row r="107" spans="1:6" ht="28.2" x14ac:dyDescent="0.3">
      <c r="A107" s="69"/>
      <c r="B107" s="70" t="s">
        <v>117</v>
      </c>
      <c r="C107" s="68" t="s">
        <v>99</v>
      </c>
      <c r="D107" s="83">
        <f>777-587</f>
        <v>190</v>
      </c>
      <c r="E107" s="4"/>
      <c r="F107" s="2"/>
    </row>
    <row r="108" spans="1:6" ht="28.2" x14ac:dyDescent="0.3">
      <c r="A108" s="69"/>
      <c r="B108" s="70" t="s">
        <v>142</v>
      </c>
      <c r="C108" s="68" t="s">
        <v>100</v>
      </c>
      <c r="D108" s="83">
        <f>100-49</f>
        <v>51</v>
      </c>
      <c r="E108" s="72"/>
      <c r="F108" s="2"/>
    </row>
    <row r="109" spans="1:6" ht="28.2" x14ac:dyDescent="0.3">
      <c r="A109" s="69"/>
      <c r="B109" s="70" t="s">
        <v>161</v>
      </c>
      <c r="C109" s="68" t="s">
        <v>101</v>
      </c>
      <c r="D109" s="83">
        <f>110-35</f>
        <v>75</v>
      </c>
      <c r="E109" s="4"/>
      <c r="F109" s="2"/>
    </row>
    <row r="110" spans="1:6" ht="28.2" x14ac:dyDescent="0.3">
      <c r="A110" s="69"/>
      <c r="B110" s="71" t="s">
        <v>144</v>
      </c>
      <c r="C110" s="68" t="s">
        <v>102</v>
      </c>
      <c r="D110" s="83">
        <f>102-50</f>
        <v>52</v>
      </c>
      <c r="E110" s="4"/>
      <c r="F110" s="2"/>
    </row>
    <row r="111" spans="1:6" ht="31.5" customHeight="1" x14ac:dyDescent="0.3">
      <c r="A111" s="69"/>
      <c r="B111" s="71" t="s">
        <v>143</v>
      </c>
      <c r="C111" s="68" t="s">
        <v>103</v>
      </c>
      <c r="D111" s="83">
        <v>7</v>
      </c>
      <c r="E111" s="4"/>
      <c r="F111" s="2"/>
    </row>
    <row r="112" spans="1:6" ht="45" customHeight="1" x14ac:dyDescent="0.3">
      <c r="A112" s="69"/>
      <c r="B112" s="71" t="s">
        <v>145</v>
      </c>
      <c r="C112" s="68" t="s">
        <v>104</v>
      </c>
      <c r="D112" s="83">
        <f>110-39</f>
        <v>71</v>
      </c>
      <c r="E112" s="4"/>
      <c r="F112" s="2"/>
    </row>
    <row r="113" spans="1:10" ht="32.25" customHeight="1" x14ac:dyDescent="0.3">
      <c r="A113" s="69"/>
      <c r="B113" s="70" t="s">
        <v>146</v>
      </c>
      <c r="C113" s="68" t="s">
        <v>105</v>
      </c>
      <c r="D113" s="83">
        <f>115-15</f>
        <v>100</v>
      </c>
      <c r="E113" s="4"/>
      <c r="F113" s="2"/>
    </row>
    <row r="114" spans="1:10" ht="30" customHeight="1" x14ac:dyDescent="0.3">
      <c r="A114" s="69"/>
      <c r="B114" s="71" t="s">
        <v>147</v>
      </c>
      <c r="C114" s="68" t="s">
        <v>106</v>
      </c>
      <c r="D114" s="83">
        <f>85-35</f>
        <v>50</v>
      </c>
      <c r="E114" s="4"/>
      <c r="F114" s="2"/>
    </row>
    <row r="115" spans="1:10" ht="28.2" x14ac:dyDescent="0.3">
      <c r="A115" s="69"/>
      <c r="B115" s="70" t="s">
        <v>148</v>
      </c>
      <c r="C115" s="68" t="s">
        <v>107</v>
      </c>
      <c r="D115" s="83">
        <f>37-17</f>
        <v>20</v>
      </c>
      <c r="E115" s="4"/>
      <c r="F115" s="2"/>
    </row>
    <row r="116" spans="1:10" ht="28.2" x14ac:dyDescent="0.3">
      <c r="A116" s="69"/>
      <c r="B116" s="71" t="s">
        <v>149</v>
      </c>
      <c r="C116" s="68" t="s">
        <v>108</v>
      </c>
      <c r="D116" s="83">
        <f>43-21</f>
        <v>22</v>
      </c>
      <c r="E116" s="4"/>
      <c r="F116" s="2"/>
    </row>
    <row r="117" spans="1:10" ht="30.75" customHeight="1" x14ac:dyDescent="0.3">
      <c r="A117" s="77"/>
      <c r="B117" s="70" t="s">
        <v>150</v>
      </c>
      <c r="C117" s="78" t="s">
        <v>109</v>
      </c>
      <c r="D117" s="84">
        <v>10</v>
      </c>
      <c r="E117" s="4"/>
      <c r="F117" s="2"/>
    </row>
    <row r="118" spans="1:10" ht="28.2" x14ac:dyDescent="0.3">
      <c r="A118" s="69"/>
      <c r="B118" s="70" t="s">
        <v>151</v>
      </c>
      <c r="C118" s="68" t="s">
        <v>110</v>
      </c>
      <c r="D118" s="83">
        <f>50-16</f>
        <v>34</v>
      </c>
      <c r="E118" s="4"/>
      <c r="F118" s="2"/>
    </row>
    <row r="119" spans="1:10" ht="42" x14ac:dyDescent="0.3">
      <c r="A119" s="69"/>
      <c r="B119" s="71" t="s">
        <v>152</v>
      </c>
      <c r="C119" s="68" t="s">
        <v>111</v>
      </c>
      <c r="D119" s="83">
        <f>75-36</f>
        <v>39</v>
      </c>
      <c r="E119" s="4"/>
      <c r="F119" s="2"/>
      <c r="J119" t="s">
        <v>28</v>
      </c>
    </row>
    <row r="120" spans="1:10" ht="33" customHeight="1" x14ac:dyDescent="0.3">
      <c r="A120" s="69"/>
      <c r="B120" s="71" t="s">
        <v>153</v>
      </c>
      <c r="C120" s="68" t="s">
        <v>112</v>
      </c>
      <c r="D120" s="83">
        <f>39-19</f>
        <v>20</v>
      </c>
      <c r="E120" s="4"/>
      <c r="F120" s="2"/>
    </row>
    <row r="121" spans="1:10" ht="32.4" customHeight="1" x14ac:dyDescent="0.3">
      <c r="A121" s="69"/>
      <c r="B121" s="71" t="s">
        <v>154</v>
      </c>
      <c r="C121" s="68" t="s">
        <v>113</v>
      </c>
      <c r="D121" s="83">
        <f>50-26</f>
        <v>24</v>
      </c>
      <c r="E121" s="4"/>
      <c r="F121" s="2"/>
    </row>
    <row r="122" spans="1:10" ht="31.2" customHeight="1" x14ac:dyDescent="0.3">
      <c r="A122" s="69"/>
      <c r="B122" s="71" t="s">
        <v>155</v>
      </c>
      <c r="C122" s="68" t="s">
        <v>114</v>
      </c>
      <c r="D122" s="83">
        <f>45-22</f>
        <v>23</v>
      </c>
      <c r="E122" s="4"/>
      <c r="F122" s="2"/>
    </row>
    <row r="123" spans="1:10" ht="28.2" x14ac:dyDescent="0.3">
      <c r="A123" s="69"/>
      <c r="B123" s="70" t="s">
        <v>156</v>
      </c>
      <c r="C123" s="68" t="s">
        <v>115</v>
      </c>
      <c r="D123" s="83">
        <v>22</v>
      </c>
      <c r="E123" s="4"/>
      <c r="F123" s="2"/>
    </row>
    <row r="124" spans="1:10" ht="46.2" customHeight="1" x14ac:dyDescent="0.3">
      <c r="A124" s="69"/>
      <c r="B124" s="70" t="s">
        <v>118</v>
      </c>
      <c r="C124" s="68" t="s">
        <v>179</v>
      </c>
      <c r="D124" s="83">
        <f>4000-1454</f>
        <v>2546</v>
      </c>
      <c r="E124" s="4"/>
      <c r="F124" s="2"/>
    </row>
    <row r="125" spans="1:10" ht="33.6" customHeight="1" x14ac:dyDescent="0.3">
      <c r="A125" s="69"/>
      <c r="B125" s="70" t="s">
        <v>157</v>
      </c>
      <c r="C125" s="68" t="s">
        <v>180</v>
      </c>
      <c r="D125" s="83">
        <v>20</v>
      </c>
      <c r="E125" s="4"/>
      <c r="F125" s="2"/>
    </row>
    <row r="126" spans="1:10" ht="33.6" customHeight="1" x14ac:dyDescent="0.3">
      <c r="A126" s="69"/>
      <c r="B126" s="70" t="s">
        <v>189</v>
      </c>
      <c r="C126" s="68"/>
      <c r="D126" s="83">
        <v>1454</v>
      </c>
      <c r="E126" s="4"/>
      <c r="F126" s="2"/>
    </row>
    <row r="127" spans="1:10" ht="21.6" customHeight="1" x14ac:dyDescent="0.3">
      <c r="A127" s="98">
        <v>81.040000000000006</v>
      </c>
      <c r="B127" s="99" t="s">
        <v>90</v>
      </c>
      <c r="C127" s="99"/>
      <c r="D127" s="46">
        <f>D128</f>
        <v>2889</v>
      </c>
      <c r="E127" s="4"/>
      <c r="F127" s="2"/>
    </row>
    <row r="128" spans="1:10" ht="43.2" customHeight="1" x14ac:dyDescent="0.3">
      <c r="A128" s="98"/>
      <c r="B128" s="41" t="s">
        <v>79</v>
      </c>
      <c r="C128" s="51"/>
      <c r="D128" s="38">
        <v>2889</v>
      </c>
    </row>
    <row r="129" spans="2:4" x14ac:dyDescent="0.3">
      <c r="B129" s="2"/>
      <c r="C129" s="20"/>
    </row>
    <row r="130" spans="2:4" x14ac:dyDescent="0.3">
      <c r="B130" s="10" t="s">
        <v>18</v>
      </c>
      <c r="C130" s="100" t="s">
        <v>19</v>
      </c>
      <c r="D130" s="100"/>
    </row>
    <row r="131" spans="2:4" x14ac:dyDescent="0.3">
      <c r="B131" s="6" t="s">
        <v>20</v>
      </c>
      <c r="C131" s="96" t="s">
        <v>21</v>
      </c>
      <c r="D131" s="96"/>
    </row>
    <row r="132" spans="2:4" x14ac:dyDescent="0.3">
      <c r="B132" s="1"/>
      <c r="C132" s="21"/>
    </row>
    <row r="133" spans="2:4" x14ac:dyDescent="0.3">
      <c r="B133" s="7"/>
      <c r="C133" s="22"/>
    </row>
    <row r="134" spans="2:4" x14ac:dyDescent="0.3">
      <c r="B134" s="1"/>
      <c r="C134" s="21"/>
    </row>
    <row r="135" spans="2:4" x14ac:dyDescent="0.3">
      <c r="B135" s="1"/>
      <c r="C135" s="21"/>
    </row>
    <row r="136" spans="2:4" x14ac:dyDescent="0.3">
      <c r="B136" s="1"/>
      <c r="C136" s="21"/>
    </row>
    <row r="137" spans="2:4" x14ac:dyDescent="0.3">
      <c r="B137" s="1"/>
      <c r="C137" s="21"/>
    </row>
    <row r="138" spans="2:4" x14ac:dyDescent="0.3">
      <c r="B138" s="1"/>
      <c r="C138" s="21"/>
    </row>
    <row r="140" spans="2:4" x14ac:dyDescent="0.3">
      <c r="B140" s="1"/>
      <c r="C140" s="21"/>
    </row>
  </sheetData>
  <mergeCells count="34">
    <mergeCell ref="C9:D9"/>
    <mergeCell ref="C10:D10"/>
    <mergeCell ref="A86:A90"/>
    <mergeCell ref="A94:A95"/>
    <mergeCell ref="A13:B13"/>
    <mergeCell ref="A22:C22"/>
    <mergeCell ref="A15:C15"/>
    <mergeCell ref="A82:C82"/>
    <mergeCell ref="A85:C85"/>
    <mergeCell ref="B46:C46"/>
    <mergeCell ref="B48:C48"/>
    <mergeCell ref="B53:C53"/>
    <mergeCell ref="B92:C92"/>
    <mergeCell ref="A23:A40"/>
    <mergeCell ref="A16:A21"/>
    <mergeCell ref="C131:D131"/>
    <mergeCell ref="A103:B103"/>
    <mergeCell ref="A46:A47"/>
    <mergeCell ref="A48:A51"/>
    <mergeCell ref="A83:A84"/>
    <mergeCell ref="B127:C127"/>
    <mergeCell ref="A127:A128"/>
    <mergeCell ref="C130:D130"/>
    <mergeCell ref="A97:A101"/>
    <mergeCell ref="A93:C93"/>
    <mergeCell ref="A96:C96"/>
    <mergeCell ref="A104:C104"/>
    <mergeCell ref="A53:A78"/>
    <mergeCell ref="A6:D6"/>
    <mergeCell ref="A7:D7"/>
    <mergeCell ref="A1:B1"/>
    <mergeCell ref="C1:D1"/>
    <mergeCell ref="C2:D2"/>
    <mergeCell ref="C3:D3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Excedent 2015</vt:lpstr>
      <vt:lpstr>'Excedent 2015'!Print_Titles</vt:lpstr>
    </vt:vector>
  </TitlesOfParts>
  <Company>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Banciu Marioara</dc:creator>
  <cp:lastModifiedBy>Banciu Marioara</cp:lastModifiedBy>
  <cp:lastPrinted>2015-07-21T07:21:15Z</cp:lastPrinted>
  <dcterms:created xsi:type="dcterms:W3CDTF">2013-01-23T09:45:48Z</dcterms:created>
  <dcterms:modified xsi:type="dcterms:W3CDTF">2015-08-19T06:25:01Z</dcterms:modified>
</cp:coreProperties>
</file>